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Havetta\Desktop\"/>
    </mc:Choice>
  </mc:AlternateContent>
  <bookViews>
    <workbookView xWindow="0" yWindow="0" windowWidth="0" windowHeight="0"/>
  </bookViews>
  <sheets>
    <sheet name="Rekapitulácia stavby" sheetId="1" r:id="rId1"/>
    <sheet name="1389 - Odstránenie havari..." sheetId="2" r:id="rId2"/>
  </sheets>
  <definedNames>
    <definedName name="_xlnm.Print_Area" localSheetId="0">'Rekapitulácia stavby'!$D$4:$AO$76,'Rekapitulácia stavby'!$C$82:$AQ$103</definedName>
    <definedName name="_xlnm.Print_Titles" localSheetId="0">'Rekapitulácia stavby'!$92:$92</definedName>
    <definedName name="_xlnm._FilterDatabase" localSheetId="1" hidden="1">'1389 - Odstránenie havari...'!$C$142:$K$436</definedName>
    <definedName name="_xlnm.Print_Area" localSheetId="1">'1389 - Odstránenie havari...'!$C$4:$J$76,'1389 - Odstránenie havari...'!$C$82:$J$126,'1389 - Odstránenie havari...'!$C$132:$K$436</definedName>
    <definedName name="_xlnm.Print_Titles" localSheetId="1">'1389 - Odstránenie havari...'!$142:$142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436"/>
  <c r="BH436"/>
  <c r="BG436"/>
  <c r="BE436"/>
  <c r="T436"/>
  <c r="R436"/>
  <c r="P436"/>
  <c r="BI435"/>
  <c r="BH435"/>
  <c r="BG435"/>
  <c r="BE435"/>
  <c r="T435"/>
  <c r="R435"/>
  <c r="P435"/>
  <c r="BI434"/>
  <c r="BH434"/>
  <c r="BG434"/>
  <c r="BE434"/>
  <c r="T434"/>
  <c r="R434"/>
  <c r="P434"/>
  <c r="BI433"/>
  <c r="BH433"/>
  <c r="BG433"/>
  <c r="BE433"/>
  <c r="T433"/>
  <c r="R433"/>
  <c r="P433"/>
  <c r="BI432"/>
  <c r="BH432"/>
  <c r="BG432"/>
  <c r="BE432"/>
  <c r="T432"/>
  <c r="R432"/>
  <c r="P432"/>
  <c r="BI431"/>
  <c r="BH431"/>
  <c r="BG431"/>
  <c r="BE431"/>
  <c r="T431"/>
  <c r="R431"/>
  <c r="P431"/>
  <c r="BI430"/>
  <c r="BH430"/>
  <c r="BG430"/>
  <c r="BE430"/>
  <c r="T430"/>
  <c r="R430"/>
  <c r="P430"/>
  <c r="BI429"/>
  <c r="BH429"/>
  <c r="BG429"/>
  <c r="BE429"/>
  <c r="T429"/>
  <c r="R429"/>
  <c r="P429"/>
  <c r="BI428"/>
  <c r="BH428"/>
  <c r="BG428"/>
  <c r="BE428"/>
  <c r="T428"/>
  <c r="R428"/>
  <c r="P428"/>
  <c r="BI427"/>
  <c r="BH427"/>
  <c r="BG427"/>
  <c r="BE427"/>
  <c r="T427"/>
  <c r="R427"/>
  <c r="P427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3"/>
  <c r="BH423"/>
  <c r="BG423"/>
  <c r="BE423"/>
  <c r="T423"/>
  <c r="R423"/>
  <c r="P423"/>
  <c r="BI422"/>
  <c r="BH422"/>
  <c r="BG422"/>
  <c r="BE422"/>
  <c r="T422"/>
  <c r="R422"/>
  <c r="P422"/>
  <c r="BI421"/>
  <c r="BH421"/>
  <c r="BG421"/>
  <c r="BE421"/>
  <c r="T421"/>
  <c r="R421"/>
  <c r="P421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2"/>
  <c r="BH412"/>
  <c r="BG412"/>
  <c r="BE412"/>
  <c r="T412"/>
  <c r="R412"/>
  <c r="P412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5"/>
  <c r="BH405"/>
  <c r="BG405"/>
  <c r="BE405"/>
  <c r="T405"/>
  <c r="R405"/>
  <c r="P405"/>
  <c r="BI404"/>
  <c r="BH404"/>
  <c r="BG404"/>
  <c r="BE404"/>
  <c r="T404"/>
  <c r="R404"/>
  <c r="P404"/>
  <c r="BI402"/>
  <c r="BH402"/>
  <c r="BG402"/>
  <c r="BE402"/>
  <c r="T402"/>
  <c r="R402"/>
  <c r="P402"/>
  <c r="BI401"/>
  <c r="BH401"/>
  <c r="BG401"/>
  <c r="BE401"/>
  <c r="T401"/>
  <c r="R401"/>
  <c r="P401"/>
  <c r="BI399"/>
  <c r="BH399"/>
  <c r="BG399"/>
  <c r="BE399"/>
  <c r="T399"/>
  <c r="R399"/>
  <c r="P399"/>
  <c r="BI398"/>
  <c r="BH398"/>
  <c r="BG398"/>
  <c r="BE398"/>
  <c r="T398"/>
  <c r="R398"/>
  <c r="P398"/>
  <c r="BI396"/>
  <c r="BH396"/>
  <c r="BG396"/>
  <c r="BE396"/>
  <c r="T396"/>
  <c r="R396"/>
  <c r="P396"/>
  <c r="BI395"/>
  <c r="BH395"/>
  <c r="BG395"/>
  <c r="BE395"/>
  <c r="T395"/>
  <c r="R395"/>
  <c r="P395"/>
  <c r="BI393"/>
  <c r="BH393"/>
  <c r="BG393"/>
  <c r="BE393"/>
  <c r="T393"/>
  <c r="R393"/>
  <c r="P393"/>
  <c r="BI392"/>
  <c r="BH392"/>
  <c r="BG392"/>
  <c r="BE392"/>
  <c r="T392"/>
  <c r="R392"/>
  <c r="P392"/>
  <c r="BI390"/>
  <c r="BH390"/>
  <c r="BG390"/>
  <c r="BE390"/>
  <c r="T390"/>
  <c r="R390"/>
  <c r="P390"/>
  <c r="BI389"/>
  <c r="BH389"/>
  <c r="BG389"/>
  <c r="BE389"/>
  <c r="T389"/>
  <c r="R389"/>
  <c r="P389"/>
  <c r="BI387"/>
  <c r="BH387"/>
  <c r="BG387"/>
  <c r="BE387"/>
  <c r="T387"/>
  <c r="R387"/>
  <c r="P387"/>
  <c r="BI386"/>
  <c r="BH386"/>
  <c r="BG386"/>
  <c r="BE386"/>
  <c r="T386"/>
  <c r="R386"/>
  <c r="P386"/>
  <c r="BI384"/>
  <c r="BH384"/>
  <c r="BG384"/>
  <c r="BE384"/>
  <c r="T384"/>
  <c r="R384"/>
  <c r="P384"/>
  <c r="BI383"/>
  <c r="BH383"/>
  <c r="BG383"/>
  <c r="BE383"/>
  <c r="T383"/>
  <c r="R383"/>
  <c r="P383"/>
  <c r="BI381"/>
  <c r="BH381"/>
  <c r="BG381"/>
  <c r="BE381"/>
  <c r="T381"/>
  <c r="R381"/>
  <c r="P381"/>
  <c r="BI380"/>
  <c r="BH380"/>
  <c r="BG380"/>
  <c r="BE380"/>
  <c r="T380"/>
  <c r="R380"/>
  <c r="P380"/>
  <c r="BI378"/>
  <c r="BH378"/>
  <c r="BG378"/>
  <c r="BE378"/>
  <c r="T378"/>
  <c r="R378"/>
  <c r="P378"/>
  <c r="BI377"/>
  <c r="BH377"/>
  <c r="BG377"/>
  <c r="BE377"/>
  <c r="T377"/>
  <c r="R377"/>
  <c r="P377"/>
  <c r="BI375"/>
  <c r="BH375"/>
  <c r="BG375"/>
  <c r="BE375"/>
  <c r="T375"/>
  <c r="R375"/>
  <c r="P375"/>
  <c r="BI374"/>
  <c r="BH374"/>
  <c r="BG374"/>
  <c r="BE374"/>
  <c r="T374"/>
  <c r="R374"/>
  <c r="P374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7"/>
  <c r="BH367"/>
  <c r="BG367"/>
  <c r="BE367"/>
  <c r="T367"/>
  <c r="R367"/>
  <c r="P367"/>
  <c r="BI366"/>
  <c r="BH366"/>
  <c r="BG366"/>
  <c r="BE366"/>
  <c r="T366"/>
  <c r="R366"/>
  <c r="P366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3"/>
  <c r="BH323"/>
  <c r="BG323"/>
  <c r="BE323"/>
  <c r="T323"/>
  <c r="R323"/>
  <c r="P323"/>
  <c r="BI322"/>
  <c r="BH322"/>
  <c r="BG322"/>
  <c r="BE322"/>
  <c r="T322"/>
  <c r="R322"/>
  <c r="P322"/>
  <c r="BI319"/>
  <c r="BH319"/>
  <c r="BG319"/>
  <c r="BE319"/>
  <c r="T319"/>
  <c r="R319"/>
  <c r="P319"/>
  <c r="BI317"/>
  <c r="BH317"/>
  <c r="BG317"/>
  <c r="BE317"/>
  <c r="T317"/>
  <c r="R317"/>
  <c r="P317"/>
  <c r="BI315"/>
  <c r="BH315"/>
  <c r="BG315"/>
  <c r="BE315"/>
  <c r="T315"/>
  <c r="R315"/>
  <c r="P315"/>
  <c r="BI313"/>
  <c r="BH313"/>
  <c r="BG313"/>
  <c r="BE313"/>
  <c r="T313"/>
  <c r="R313"/>
  <c r="P313"/>
  <c r="BI309"/>
  <c r="BH309"/>
  <c r="BG309"/>
  <c r="BE309"/>
  <c r="T309"/>
  <c r="R309"/>
  <c r="P309"/>
  <c r="BI307"/>
  <c r="BH307"/>
  <c r="BG307"/>
  <c r="BE307"/>
  <c r="T307"/>
  <c r="R307"/>
  <c r="P307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4"/>
  <c r="BH294"/>
  <c r="BG294"/>
  <c r="BE294"/>
  <c r="T294"/>
  <c r="R294"/>
  <c r="P294"/>
  <c r="BI293"/>
  <c r="BH293"/>
  <c r="BG293"/>
  <c r="BE293"/>
  <c r="T293"/>
  <c r="R293"/>
  <c r="P293"/>
  <c r="BI289"/>
  <c r="BH289"/>
  <c r="BG289"/>
  <c r="BE289"/>
  <c r="T289"/>
  <c r="R289"/>
  <c r="P289"/>
  <c r="BI287"/>
  <c r="BH287"/>
  <c r="BG287"/>
  <c r="BE287"/>
  <c r="T287"/>
  <c r="R287"/>
  <c r="P287"/>
  <c r="BI286"/>
  <c r="BH286"/>
  <c r="BG286"/>
  <c r="BE286"/>
  <c r="T286"/>
  <c r="R286"/>
  <c r="P286"/>
  <c r="BI284"/>
  <c r="BH284"/>
  <c r="BG284"/>
  <c r="BE284"/>
  <c r="T284"/>
  <c r="R284"/>
  <c r="P284"/>
  <c r="BI283"/>
  <c r="BH283"/>
  <c r="BG283"/>
  <c r="BE283"/>
  <c r="T283"/>
  <c r="R283"/>
  <c r="P283"/>
  <c r="BI281"/>
  <c r="BH281"/>
  <c r="BG281"/>
  <c r="BE281"/>
  <c r="T281"/>
  <c r="R281"/>
  <c r="P281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4"/>
  <c r="BH174"/>
  <c r="BG174"/>
  <c r="BE174"/>
  <c r="T174"/>
  <c r="T173"/>
  <c r="R174"/>
  <c r="R173"/>
  <c r="P174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J140"/>
  <c r="J139"/>
  <c r="F139"/>
  <c r="F137"/>
  <c r="E135"/>
  <c r="BI124"/>
  <c r="BH124"/>
  <c r="BG124"/>
  <c r="BE124"/>
  <c r="BI123"/>
  <c r="BH123"/>
  <c r="BG123"/>
  <c r="BF123"/>
  <c r="BE123"/>
  <c r="BI122"/>
  <c r="BH122"/>
  <c r="BG122"/>
  <c r="BF122"/>
  <c r="BE122"/>
  <c r="BI121"/>
  <c r="BH121"/>
  <c r="BG121"/>
  <c r="BF121"/>
  <c r="BE121"/>
  <c r="BI120"/>
  <c r="BH120"/>
  <c r="BG120"/>
  <c r="BF120"/>
  <c r="BE120"/>
  <c r="BI119"/>
  <c r="BH119"/>
  <c r="BG119"/>
  <c r="BF119"/>
  <c r="BE119"/>
  <c r="J90"/>
  <c r="J89"/>
  <c r="F89"/>
  <c r="F87"/>
  <c r="E85"/>
  <c r="J16"/>
  <c r="E16"/>
  <c r="F140"/>
  <c r="J15"/>
  <c r="J10"/>
  <c r="J137"/>
  <c i="1" r="CK10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CK98"/>
  <c r="CJ98"/>
  <c r="CI98"/>
  <c r="CH98"/>
  <c r="CG98"/>
  <c r="CF98"/>
  <c r="BZ98"/>
  <c r="CE98"/>
  <c r="L90"/>
  <c r="AM90"/>
  <c r="AM89"/>
  <c r="L89"/>
  <c r="AM87"/>
  <c r="L87"/>
  <c r="L85"/>
  <c r="L84"/>
  <c i="2" r="J436"/>
  <c r="J434"/>
  <c r="BK433"/>
  <c r="J432"/>
  <c r="BK431"/>
  <c r="J430"/>
  <c r="BK429"/>
  <c r="BK428"/>
  <c r="J425"/>
  <c r="BK422"/>
  <c r="BK399"/>
  <c r="J398"/>
  <c r="BK395"/>
  <c r="J392"/>
  <c r="J387"/>
  <c r="BK386"/>
  <c r="BK383"/>
  <c r="J381"/>
  <c r="BK380"/>
  <c r="J375"/>
  <c r="BK374"/>
  <c r="BK366"/>
  <c r="J364"/>
  <c r="BK362"/>
  <c r="BK360"/>
  <c r="BK359"/>
  <c r="BK358"/>
  <c r="J358"/>
  <c r="BK356"/>
  <c r="J352"/>
  <c r="BK351"/>
  <c r="BK350"/>
  <c r="J348"/>
  <c r="BK345"/>
  <c r="BK344"/>
  <c r="J343"/>
  <c r="BK340"/>
  <c r="BK338"/>
  <c r="J337"/>
  <c r="BK334"/>
  <c r="J333"/>
  <c r="J332"/>
  <c r="BK331"/>
  <c r="BK329"/>
  <c r="BK323"/>
  <c r="BK322"/>
  <c r="J319"/>
  <c r="J317"/>
  <c r="J307"/>
  <c r="BK303"/>
  <c r="J302"/>
  <c r="BK301"/>
  <c r="BK300"/>
  <c r="J289"/>
  <c r="J287"/>
  <c r="BK286"/>
  <c r="J284"/>
  <c r="J281"/>
  <c r="BK279"/>
  <c r="J276"/>
  <c r="BK275"/>
  <c r="J274"/>
  <c r="J273"/>
  <c r="J272"/>
  <c r="J270"/>
  <c r="J263"/>
  <c r="BK262"/>
  <c r="J261"/>
  <c r="J249"/>
  <c r="J248"/>
  <c r="J247"/>
  <c r="BK245"/>
  <c r="J243"/>
  <c r="J240"/>
  <c r="J239"/>
  <c r="J235"/>
  <c r="BK234"/>
  <c r="J230"/>
  <c r="BK228"/>
  <c r="J226"/>
  <c r="BK223"/>
  <c r="BK220"/>
  <c r="J219"/>
  <c r="BK217"/>
  <c r="BK213"/>
  <c r="BK212"/>
  <c r="BK210"/>
  <c r="BK208"/>
  <c r="J207"/>
  <c r="BK203"/>
  <c r="J201"/>
  <c r="BK200"/>
  <c r="BK198"/>
  <c r="BK187"/>
  <c r="BK178"/>
  <c r="J177"/>
  <c r="BK172"/>
  <c r="BK170"/>
  <c r="J169"/>
  <c r="J168"/>
  <c r="J165"/>
  <c r="J164"/>
  <c r="BK162"/>
  <c r="J160"/>
  <c r="J156"/>
  <c r="J154"/>
  <c r="J150"/>
  <c r="BK148"/>
  <c r="J435"/>
  <c r="J428"/>
  <c r="BK427"/>
  <c r="J424"/>
  <c r="BK423"/>
  <c r="J421"/>
  <c r="J420"/>
  <c r="J401"/>
  <c r="J396"/>
  <c r="BK393"/>
  <c r="J390"/>
  <c r="BK387"/>
  <c r="J384"/>
  <c r="J383"/>
  <c r="BK378"/>
  <c r="J372"/>
  <c r="J371"/>
  <c r="J370"/>
  <c r="J369"/>
  <c r="BK367"/>
  <c r="J366"/>
  <c r="J361"/>
  <c r="J360"/>
  <c r="J359"/>
  <c r="BK355"/>
  <c r="BK353"/>
  <c r="J351"/>
  <c r="BK349"/>
  <c r="BK348"/>
  <c r="BK347"/>
  <c r="J344"/>
  <c r="BK341"/>
  <c r="BK335"/>
  <c r="J334"/>
  <c r="BK333"/>
  <c r="J331"/>
  <c r="BK330"/>
  <c r="J329"/>
  <c r="J322"/>
  <c r="BK319"/>
  <c r="BK317"/>
  <c r="BK315"/>
  <c r="J305"/>
  <c r="J304"/>
  <c r="J301"/>
  <c r="BK299"/>
  <c r="J298"/>
  <c r="J296"/>
  <c r="J294"/>
  <c r="J293"/>
  <c r="J286"/>
  <c r="BK278"/>
  <c r="BK277"/>
  <c r="J275"/>
  <c r="BK274"/>
  <c r="J271"/>
  <c r="BK270"/>
  <c r="J268"/>
  <c r="BK266"/>
  <c r="BK264"/>
  <c r="BK261"/>
  <c r="BK260"/>
  <c r="J255"/>
  <c r="BK254"/>
  <c r="BK253"/>
  <c r="BK248"/>
  <c r="BK247"/>
  <c r="BK244"/>
  <c r="BK243"/>
  <c r="BK242"/>
  <c r="J241"/>
  <c r="BK238"/>
  <c r="BK237"/>
  <c r="J236"/>
  <c r="BK235"/>
  <c r="J232"/>
  <c r="BK229"/>
  <c r="J228"/>
  <c r="BK227"/>
  <c r="BK225"/>
  <c r="BK221"/>
  <c r="J217"/>
  <c r="BK216"/>
  <c r="BK215"/>
  <c r="J210"/>
  <c r="J209"/>
  <c r="BK206"/>
  <c r="J205"/>
  <c r="BK204"/>
  <c r="J200"/>
  <c r="BK196"/>
  <c r="BK194"/>
  <c r="BK192"/>
  <c r="J190"/>
  <c r="BK189"/>
  <c r="BK184"/>
  <c r="BK183"/>
  <c r="BK182"/>
  <c r="BK180"/>
  <c r="J179"/>
  <c r="J178"/>
  <c r="BK177"/>
  <c r="J174"/>
  <c r="BK171"/>
  <c r="J170"/>
  <c r="J166"/>
  <c r="BK165"/>
  <c r="BK157"/>
  <c r="J148"/>
  <c r="BK435"/>
  <c r="J431"/>
  <c r="J427"/>
  <c r="J426"/>
  <c r="BK424"/>
  <c r="J423"/>
  <c r="BK421"/>
  <c r="BK420"/>
  <c r="J419"/>
  <c r="J418"/>
  <c r="BK417"/>
  <c r="BK416"/>
  <c r="J415"/>
  <c r="J414"/>
  <c r="BK412"/>
  <c r="J411"/>
  <c r="BK410"/>
  <c r="J409"/>
  <c r="J399"/>
  <c r="J395"/>
  <c r="J389"/>
  <c r="J386"/>
  <c r="BK384"/>
  <c r="BK381"/>
  <c r="J378"/>
  <c r="J377"/>
  <c r="J374"/>
  <c r="BK371"/>
  <c r="BK370"/>
  <c r="J367"/>
  <c r="J363"/>
  <c r="J362"/>
  <c r="J356"/>
  <c r="BK354"/>
  <c r="J350"/>
  <c r="J347"/>
  <c r="J346"/>
  <c r="J345"/>
  <c r="BK343"/>
  <c r="J342"/>
  <c r="J341"/>
  <c r="J340"/>
  <c r="J339"/>
  <c r="J338"/>
  <c r="J336"/>
  <c r="J323"/>
  <c r="BK313"/>
  <c r="J309"/>
  <c r="BK304"/>
  <c r="J303"/>
  <c r="J299"/>
  <c r="J297"/>
  <c r="BK294"/>
  <c r="BK289"/>
  <c r="BK287"/>
  <c r="BK284"/>
  <c r="J283"/>
  <c r="BK276"/>
  <c r="BK269"/>
  <c r="BK268"/>
  <c r="J267"/>
  <c r="J266"/>
  <c r="J265"/>
  <c r="J264"/>
  <c r="BK263"/>
  <c r="J262"/>
  <c r="J260"/>
  <c r="J259"/>
  <c r="BK258"/>
  <c r="BK256"/>
  <c r="BK255"/>
  <c r="J254"/>
  <c r="BK252"/>
  <c r="BK251"/>
  <c r="J251"/>
  <c r="BK250"/>
  <c r="BK241"/>
  <c r="BK240"/>
  <c r="J237"/>
  <c r="BK236"/>
  <c r="J233"/>
  <c r="BK232"/>
  <c r="BK230"/>
  <c r="J229"/>
  <c r="J227"/>
  <c r="BK224"/>
  <c r="J223"/>
  <c r="J222"/>
  <c r="J220"/>
  <c r="BK219"/>
  <c r="J216"/>
  <c r="J214"/>
  <c r="J213"/>
  <c r="J212"/>
  <c r="J211"/>
  <c r="J206"/>
  <c r="BK205"/>
  <c r="J197"/>
  <c r="J196"/>
  <c r="J195"/>
  <c r="J192"/>
  <c r="BK191"/>
  <c r="BK190"/>
  <c r="BK188"/>
  <c r="J187"/>
  <c r="BK186"/>
  <c r="J182"/>
  <c r="BK181"/>
  <c r="BK179"/>
  <c r="J171"/>
  <c r="BK169"/>
  <c r="J162"/>
  <c r="J157"/>
  <c r="BK154"/>
  <c r="BK150"/>
  <c r="J146"/>
  <c r="BK436"/>
  <c r="BK434"/>
  <c r="J433"/>
  <c r="BK432"/>
  <c r="BK430"/>
  <c r="J429"/>
  <c r="BK426"/>
  <c r="BK425"/>
  <c r="J422"/>
  <c r="BK419"/>
  <c r="BK418"/>
  <c r="J417"/>
  <c r="J416"/>
  <c r="BK415"/>
  <c r="BK414"/>
  <c r="J412"/>
  <c r="BK411"/>
  <c r="J410"/>
  <c r="BK409"/>
  <c r="BK408"/>
  <c r="J408"/>
  <c r="BK407"/>
  <c r="J407"/>
  <c r="BK405"/>
  <c r="J405"/>
  <c r="BK404"/>
  <c r="J404"/>
  <c r="BK402"/>
  <c r="J402"/>
  <c r="BK401"/>
  <c r="BK398"/>
  <c r="BK396"/>
  <c r="J393"/>
  <c r="BK392"/>
  <c r="BK390"/>
  <c r="BK389"/>
  <c r="J380"/>
  <c r="BK377"/>
  <c r="BK375"/>
  <c r="BK372"/>
  <c r="BK369"/>
  <c r="BK364"/>
  <c r="BK363"/>
  <c r="BK361"/>
  <c r="J355"/>
  <c r="J354"/>
  <c r="J353"/>
  <c r="BK352"/>
  <c r="J349"/>
  <c r="BK346"/>
  <c r="BK342"/>
  <c r="BK339"/>
  <c r="BK337"/>
  <c r="BK336"/>
  <c r="J335"/>
  <c r="BK332"/>
  <c r="J330"/>
  <c r="J315"/>
  <c r="J313"/>
  <c r="BK309"/>
  <c r="BK307"/>
  <c r="BK305"/>
  <c r="BK302"/>
  <c r="J300"/>
  <c r="BK298"/>
  <c r="BK297"/>
  <c r="BK296"/>
  <c r="BK293"/>
  <c r="BK283"/>
  <c r="BK281"/>
  <c r="J279"/>
  <c r="J278"/>
  <c r="J277"/>
  <c r="BK273"/>
  <c r="BK272"/>
  <c r="BK271"/>
  <c r="J269"/>
  <c r="BK267"/>
  <c r="BK265"/>
  <c r="BK259"/>
  <c r="J258"/>
  <c r="J256"/>
  <c r="J253"/>
  <c r="J252"/>
  <c r="J250"/>
  <c r="BK249"/>
  <c r="J245"/>
  <c r="J244"/>
  <c r="J242"/>
  <c r="BK239"/>
  <c r="J238"/>
  <c r="J234"/>
  <c r="BK233"/>
  <c r="BK226"/>
  <c r="J225"/>
  <c r="J224"/>
  <c r="BK222"/>
  <c r="J221"/>
  <c r="J215"/>
  <c r="BK214"/>
  <c r="BK211"/>
  <c r="BK209"/>
  <c r="J208"/>
  <c r="BK207"/>
  <c r="J204"/>
  <c r="J203"/>
  <c r="BK201"/>
  <c r="J198"/>
  <c r="BK197"/>
  <c r="BK195"/>
  <c r="J194"/>
  <c r="J191"/>
  <c r="J189"/>
  <c r="J188"/>
  <c r="J186"/>
  <c r="J184"/>
  <c r="J183"/>
  <c r="J181"/>
  <c r="J180"/>
  <c r="BK174"/>
  <c r="J172"/>
  <c r="BK168"/>
  <c r="BK166"/>
  <c r="BK164"/>
  <c r="BK160"/>
  <c r="BK156"/>
  <c r="BK146"/>
  <c i="1" r="AS94"/>
  <c i="2" l="1" r="T145"/>
  <c r="P159"/>
  <c r="R176"/>
  <c r="R185"/>
  <c r="BK199"/>
  <c r="J199"/>
  <c r="J103"/>
  <c r="T199"/>
  <c r="R218"/>
  <c r="R231"/>
  <c r="BK246"/>
  <c r="J246"/>
  <c r="J106"/>
  <c r="P246"/>
  <c r="BK257"/>
  <c r="J257"/>
  <c r="J107"/>
  <c r="P257"/>
  <c r="R257"/>
  <c r="T257"/>
  <c r="R285"/>
  <c r="T285"/>
  <c r="BK306"/>
  <c r="J306"/>
  <c r="J110"/>
  <c r="P306"/>
  <c r="T306"/>
  <c r="P321"/>
  <c r="R321"/>
  <c r="T321"/>
  <c r="R328"/>
  <c r="T406"/>
  <c r="R413"/>
  <c r="R145"/>
  <c r="R159"/>
  <c r="BK176"/>
  <c r="J176"/>
  <c r="J100"/>
  <c r="BK185"/>
  <c r="J185"/>
  <c r="J101"/>
  <c r="T185"/>
  <c r="P193"/>
  <c r="P199"/>
  <c r="P218"/>
  <c r="BK231"/>
  <c r="J231"/>
  <c r="J105"/>
  <c r="T231"/>
  <c r="R246"/>
  <c r="T246"/>
  <c r="BK280"/>
  <c r="J280"/>
  <c r="J108"/>
  <c r="P280"/>
  <c r="R280"/>
  <c r="T280"/>
  <c r="BK285"/>
  <c r="J285"/>
  <c r="J109"/>
  <c r="P285"/>
  <c r="R306"/>
  <c r="BK321"/>
  <c r="J321"/>
  <c r="J111"/>
  <c r="BK328"/>
  <c r="J328"/>
  <c r="J113"/>
  <c r="P328"/>
  <c r="BK406"/>
  <c r="J406"/>
  <c r="J114"/>
  <c r="R406"/>
  <c r="P413"/>
  <c r="BK145"/>
  <c r="J145"/>
  <c r="J96"/>
  <c r="P145"/>
  <c r="P144"/>
  <c r="BK159"/>
  <c r="J159"/>
  <c r="J97"/>
  <c r="T159"/>
  <c r="P176"/>
  <c r="T176"/>
  <c r="P185"/>
  <c r="BK193"/>
  <c r="J193"/>
  <c r="J102"/>
  <c r="R193"/>
  <c r="T193"/>
  <c r="R199"/>
  <c r="BK218"/>
  <c r="J218"/>
  <c r="J104"/>
  <c r="T218"/>
  <c r="P231"/>
  <c r="P406"/>
  <c r="BK413"/>
  <c r="J413"/>
  <c r="J115"/>
  <c r="T328"/>
  <c r="T327"/>
  <c r="T413"/>
  <c r="BF157"/>
  <c r="BF166"/>
  <c r="BF180"/>
  <c r="BF182"/>
  <c r="BF187"/>
  <c r="BF188"/>
  <c r="BF190"/>
  <c r="BF197"/>
  <c r="BF203"/>
  <c r="BF206"/>
  <c r="BF208"/>
  <c r="BF220"/>
  <c r="BF223"/>
  <c r="BF224"/>
  <c r="BF233"/>
  <c r="BF237"/>
  <c r="BF238"/>
  <c r="BF241"/>
  <c r="BF252"/>
  <c r="BF254"/>
  <c r="BF255"/>
  <c r="BF262"/>
  <c r="BF263"/>
  <c r="BF268"/>
  <c r="BF276"/>
  <c r="BF278"/>
  <c r="BF286"/>
  <c r="BF307"/>
  <c r="BF313"/>
  <c r="BF336"/>
  <c r="BF343"/>
  <c r="BF352"/>
  <c r="BF353"/>
  <c r="BF354"/>
  <c r="BF360"/>
  <c r="BF361"/>
  <c r="BF363"/>
  <c r="BF378"/>
  <c r="BF384"/>
  <c r="BF389"/>
  <c r="BF390"/>
  <c r="BF392"/>
  <c r="BF393"/>
  <c r="BF402"/>
  <c r="BF404"/>
  <c r="BF405"/>
  <c r="BF407"/>
  <c r="BF409"/>
  <c r="BF411"/>
  <c r="BF412"/>
  <c r="BF415"/>
  <c r="BF416"/>
  <c r="BF419"/>
  <c r="BF420"/>
  <c r="BF421"/>
  <c r="BF425"/>
  <c r="BF430"/>
  <c r="BK173"/>
  <c r="J173"/>
  <c r="J98"/>
  <c r="J87"/>
  <c r="F90"/>
  <c r="BF156"/>
  <c r="BF160"/>
  <c r="BF170"/>
  <c r="BF181"/>
  <c r="BF184"/>
  <c r="BF191"/>
  <c r="BF194"/>
  <c r="BF195"/>
  <c r="BF196"/>
  <c r="BF205"/>
  <c r="BF209"/>
  <c r="BF210"/>
  <c r="BF211"/>
  <c r="BF213"/>
  <c r="BF217"/>
  <c r="BF219"/>
  <c r="BF221"/>
  <c r="BF222"/>
  <c r="BF229"/>
  <c r="BF230"/>
  <c r="BF236"/>
  <c r="BF244"/>
  <c r="BF245"/>
  <c r="BF250"/>
  <c r="BF253"/>
  <c r="BF259"/>
  <c r="BF264"/>
  <c r="BF265"/>
  <c r="BF283"/>
  <c r="BF287"/>
  <c r="BF298"/>
  <c r="BF299"/>
  <c r="BF301"/>
  <c r="BF303"/>
  <c r="BF322"/>
  <c r="BF335"/>
  <c r="BF338"/>
  <c r="BF340"/>
  <c r="BF341"/>
  <c r="BF342"/>
  <c r="BF344"/>
  <c r="BF345"/>
  <c r="BF346"/>
  <c r="BF351"/>
  <c r="BF358"/>
  <c r="BF362"/>
  <c r="BF369"/>
  <c r="BF387"/>
  <c r="BF399"/>
  <c r="BF408"/>
  <c r="BF410"/>
  <c r="BF414"/>
  <c r="BF417"/>
  <c r="BF418"/>
  <c r="BF426"/>
  <c r="BF428"/>
  <c r="BF431"/>
  <c r="BF432"/>
  <c r="BF165"/>
  <c r="BF169"/>
  <c r="BF172"/>
  <c r="BF177"/>
  <c r="BF178"/>
  <c r="BF179"/>
  <c r="BF183"/>
  <c r="BF189"/>
  <c r="BF198"/>
  <c r="BF204"/>
  <c r="BF215"/>
  <c r="BF216"/>
  <c r="BF226"/>
  <c r="BF227"/>
  <c r="BF228"/>
  <c r="BF232"/>
  <c r="BF235"/>
  <c r="BF243"/>
  <c r="BF251"/>
  <c r="BF258"/>
  <c r="BF260"/>
  <c r="BF267"/>
  <c r="BF270"/>
  <c r="BF271"/>
  <c r="BF289"/>
  <c r="BF293"/>
  <c r="BF294"/>
  <c r="BF297"/>
  <c r="BF304"/>
  <c r="BF309"/>
  <c r="BF315"/>
  <c r="BF319"/>
  <c r="BF323"/>
  <c r="BF329"/>
  <c r="BF330"/>
  <c r="BF333"/>
  <c r="BF334"/>
  <c r="BF339"/>
  <c r="BF348"/>
  <c r="BF355"/>
  <c r="BF364"/>
  <c r="BF366"/>
  <c r="BF367"/>
  <c r="BF370"/>
  <c r="BF371"/>
  <c r="BF377"/>
  <c r="BF381"/>
  <c r="BF383"/>
  <c r="BF395"/>
  <c r="BF398"/>
  <c r="BF422"/>
  <c r="BF423"/>
  <c r="BF427"/>
  <c r="BF435"/>
  <c r="BF146"/>
  <c r="BF148"/>
  <c r="BF150"/>
  <c r="BF154"/>
  <c r="BF162"/>
  <c r="BF164"/>
  <c r="BF168"/>
  <c r="BF171"/>
  <c r="BF174"/>
  <c r="BF186"/>
  <c r="BF192"/>
  <c r="BF200"/>
  <c r="BF201"/>
  <c r="BF207"/>
  <c r="BF212"/>
  <c r="BF214"/>
  <c r="BF225"/>
  <c r="BF234"/>
  <c r="BF239"/>
  <c r="BF240"/>
  <c r="BF242"/>
  <c r="BF247"/>
  <c r="BF248"/>
  <c r="BF249"/>
  <c r="BF256"/>
  <c r="BF261"/>
  <c r="BF266"/>
  <c r="BF269"/>
  <c r="BF272"/>
  <c r="BF273"/>
  <c r="BF274"/>
  <c r="BF275"/>
  <c r="BF277"/>
  <c r="BF279"/>
  <c r="BF281"/>
  <c r="BF284"/>
  <c r="BF296"/>
  <c r="BF300"/>
  <c r="BF302"/>
  <c r="BF305"/>
  <c r="BF317"/>
  <c r="BF331"/>
  <c r="BF332"/>
  <c r="BF337"/>
  <c r="BF347"/>
  <c r="BF349"/>
  <c r="BF350"/>
  <c r="BF356"/>
  <c r="BF359"/>
  <c r="BF372"/>
  <c r="BF374"/>
  <c r="BF375"/>
  <c r="BF380"/>
  <c r="BF386"/>
  <c r="BF396"/>
  <c r="BF401"/>
  <c r="BF424"/>
  <c r="BF429"/>
  <c r="BF433"/>
  <c r="BF434"/>
  <c r="BF436"/>
  <c r="F35"/>
  <c i="1" r="BB95"/>
  <c r="BB94"/>
  <c r="AX94"/>
  <c i="2" r="F33"/>
  <c i="1" r="AZ95"/>
  <c r="AZ94"/>
  <c r="AV94"/>
  <c i="2" r="J33"/>
  <c i="1" r="AV95"/>
  <c i="2" r="F37"/>
  <c i="1" r="BD95"/>
  <c r="BD94"/>
  <c r="W36"/>
  <c i="2" r="F36"/>
  <c i="1" r="BC95"/>
  <c r="BC94"/>
  <c r="W35"/>
  <c i="2" l="1" r="R327"/>
  <c r="R175"/>
  <c r="T175"/>
  <c r="R144"/>
  <c r="R143"/>
  <c r="T144"/>
  <c r="T143"/>
  <c r="P175"/>
  <c r="P143"/>
  <c i="1" r="AU95"/>
  <c i="2" r="P327"/>
  <c r="BK175"/>
  <c r="J175"/>
  <c r="J99"/>
  <c r="BK327"/>
  <c r="J327"/>
  <c r="J112"/>
  <c r="BK144"/>
  <c r="J144"/>
  <c r="J95"/>
  <c i="1" r="W34"/>
  <c r="AY94"/>
  <c r="AU94"/>
  <c i="2" l="1" r="BK143"/>
  <c r="J143"/>
  <c r="J94"/>
  <c l="1" r="J28"/>
  <c l="1" r="J124"/>
  <c r="J118"/>
  <c r="J29"/>
  <c r="J30"/>
  <c i="1" r="AG95"/>
  <c r="AG94"/>
  <c r="AG99"/>
  <c r="CD99"/>
  <c i="2" l="1" r="BF124"/>
  <c r="J34"/>
  <c i="1" r="AW95"/>
  <c r="AT95"/>
  <c r="AN95"/>
  <c r="AG98"/>
  <c r="CD98"/>
  <c r="AG101"/>
  <c r="CD101"/>
  <c r="AK26"/>
  <c r="AG100"/>
  <c r="AV100"/>
  <c r="BY100"/>
  <c r="AV99"/>
  <c r="BY99"/>
  <c i="2" r="J126"/>
  <c l="1" r="J39"/>
  <c i="1" r="CD100"/>
  <c r="AG97"/>
  <c r="AK27"/>
  <c r="AV98"/>
  <c r="BY98"/>
  <c r="AV101"/>
  <c r="BY101"/>
  <c i="2" r="F34"/>
  <c i="1" r="BA95"/>
  <c r="BA94"/>
  <c r="W33"/>
  <c r="AN99"/>
  <c r="AN100"/>
  <c r="W32"/>
  <c l="1" r="AK32"/>
  <c r="AK29"/>
  <c r="AN101"/>
  <c r="AN98"/>
  <c r="AW94"/>
  <c r="AK33"/>
  <c r="AG103"/>
  <c l="1" r="AK38"/>
  <c r="AN97"/>
  <c r="AT94"/>
  <c r="AN94"/>
  <c r="AN103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<sst xmlns="http://schemas.openxmlformats.org/spreadsheetml/2006/main">
  <si>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</si>
  <si>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</si>
  <si>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</si>
  <si>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</si>
  <si>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</si>
  <si>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{7ab7b0b1-44c2-4524-9a5a-a3d0702fba2c}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</si>
  <si>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</si>
  <si>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</si>
  <si>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</si>
  <si>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</si>
  <si>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</si>
  <si>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</si>
  <si>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1389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</si>
  <si>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</si>
  <si>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</si>
  <si>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Odstránenie havarijného stavu kotolne - vilka ZŠ Dr.J.Derera</t>
  </si>
  <si>
    <t>JKSO:</t>
  </si>
  <si>
    <t>KS:</t>
  </si>
  <si>
    <t>Miesto:</t>
  </si>
  <si>
    <t>Malacky</t>
  </si>
  <si>
    <t>Dátum:</t>
  </si>
  <si>
    <t>3. 7. 2020</t>
  </si>
  <si>
    <t>Objednávateľ:</t>
  </si>
  <si>
    <t>IČO:</t>
  </si>
  <si>
    <t>ZŠ Dr.J.Derera Malacky</t>
  </si>
  <si>
    <t>IČ DPH:</t>
  </si>
  <si>
    <t>Zhotoviteľ:</t>
  </si>
  <si>
    <t>Vyplň údaj</t>
  </si>
  <si>
    <t>Projektant:</t>
  </si>
  <si>
    <t>Ing. Slavomír Bobek</t>
  </si>
  <si>
    <t>True</t>
  </si>
  <si>
    <t>0,01</t>
  </si>
  <si>
    <t>Spracovateľ:</t>
  </si>
  <si>
    <t>Ing. Juraj Havetta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</si>
  <si>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</si>
  <si>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</si>
  <si>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</si>
  <si>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</si>
  <si>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</si>
  <si>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</si>
  <si>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</si>
  <si>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</si>
  <si>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</si>
  <si>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</si>
  <si>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</si>
  <si>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</si>
  <si>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</si>
  <si>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</si>
  <si>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</si>
  <si>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</si>
  <si>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</si>
  <si>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</si>
  <si>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</si>
  <si>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</si>
  <si>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</si>
  <si>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</si>
  <si>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</si>
  <si>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</si>
  <si>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</si>
  <si>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</si>
  <si>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</si>
  <si>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</si>
  <si>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</si>
  <si>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</si>
  <si>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</si>
  <si>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</si>
  <si>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</si>
  <si>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</si>
  <si>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</si>
  <si>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</si>
  <si>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</si>
  <si>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</si>
  <si>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</si>
  <si>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</si>
  <si>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</si>
  <si>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</si>
  <si>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</si>
  <si>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</si>
  <si>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</si>
  <si>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</si>
  <si>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</si>
  <si>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</si>
  <si>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</si>
  <si>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</si>
  <si>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</si>
  <si>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</si>
  <si>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</si>
  <si>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</si>
  <si>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</si>
  <si>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</si>
  <si>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</si>
  <si>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</si>
  <si>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</si>
  <si>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</si>
  <si>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</si>
  <si>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</si>
  <si>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</si>
  <si>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</si>
  <si>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</si>
  <si>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</si>
  <si>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</si>
  <si>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</si>
  <si>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</si>
  <si>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</si>
  <si>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</si>
  <si>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</si>
  <si>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</si>
  <si>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</si>
  <si>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723 - Zdravotechnika - vnútorný plynovod</t>
  </si>
  <si>
    <t xml:space="preserve">    731 - Ústredné kúrenie, kotolne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</si>
  <si>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</si>
  <si>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</si>
  <si>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</si>
  <si>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767 - Konštrukcie doplnkové kovové</t>
  </si>
  <si>
    <t xml:space="preserve">    769 - Montáže vzduchotechnických zariadení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</si>
  <si>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</si>
  <si>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</si>
  <si>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</si>
  <si>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</si>
  <si>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 xml:space="preserve">    23-M - Montáže potrubia</t>
  </si>
  <si>
    <t xml:space="preserve">    36-M - Montáž prevádzkových, meracích a regulačných zariadení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</si>
  <si>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</si>
  <si>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</si>
  <si>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</si>
  <si>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</si>
  <si>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</si>
  <si>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</si>
  <si>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</si>
  <si>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</si>
  <si>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</si>
  <si>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</si>
  <si>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</si>
  <si>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</si>
  <si>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</si>
  <si>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</si>
  <si>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</si>
  <si>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</si>
  <si>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</si>
  <si>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</si>
  <si>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</si>
  <si>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</si>
  <si>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</si>
  <si>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</si>
  <si>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</si>
  <si>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</si>
  <si>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</si>
  <si>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</si>
  <si>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</si>
  <si>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</si>
  <si>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631312141</t>
  </si>
  <si>
    <t>Doplnenie existujúcich mazanín prostým betónom (s dodaním hmôt) rýh v mazaninách</t>
  </si>
  <si>
    <t>m3</t>
  </si>
  <si>
    <t>4</t>
  </si>
  <si>
    <t>-418972632</t>
  </si>
  <si>
    <t>VV</t>
  </si>
  <si>
    <t>2,0*0,1*0,1</t>
  </si>
  <si>
    <t>631313661.S</t>
  </si>
  <si>
    <t>Mazanina z betónu prostého (m3) tr. C 20/25 hr.nad 80 do 120 mm</t>
  </si>
  <si>
    <t>-1894419254</t>
  </si>
  <si>
    <t>"pod kotle" 3*0,67*0,8*0,1</t>
  </si>
  <si>
    <t>3</t>
  </si>
  <si>
    <t>631319153.S</t>
  </si>
  <si>
    <t>Príplatok za prehlad. povrchu betónovej mazaniny oceľ. hlad. hr. 80-120 mm</t>
  </si>
  <si>
    <t>1079836184</t>
  </si>
  <si>
    <t>3*0,67*0,8</t>
  </si>
  <si>
    <t>3*(0,67+0,8)*2*0,1</t>
  </si>
  <si>
    <t>Súčet</t>
  </si>
  <si>
    <t>631351101.S</t>
  </si>
  <si>
    <t>Debnenie mazanín v podlahách zhotovenie</t>
  </si>
  <si>
    <t>m2</t>
  </si>
  <si>
    <t>456587446</t>
  </si>
  <si>
    <t>5</t>
  </si>
  <si>
    <t>631351102.S</t>
  </si>
  <si>
    <t>Debnenie mazanín v podlahách odstránenie</t>
  </si>
  <si>
    <t>985971951</t>
  </si>
  <si>
    <t>631362021.S</t>
  </si>
  <si>
    <t>Výstuž mazanín z betónov (z kameniva) zo zváraných sietí z drôtov typu KARI</t>
  </si>
  <si>
    <t>t</t>
  </si>
  <si>
    <t>-245584427</t>
  </si>
  <si>
    <t>"8/150x8/150" 3*0,67*0,8*5,266/1000</t>
  </si>
  <si>
    <t>9</t>
  </si>
  <si>
    <t>Ostatné konštrukcie a práce-búranie</t>
  </si>
  <si>
    <t>7</t>
  </si>
  <si>
    <t>952901111.S</t>
  </si>
  <si>
    <t>Vyčistenie budov pri výške podlaží do 4 m</t>
  </si>
  <si>
    <t>108887027</t>
  </si>
  <si>
    <t>6,15*4,5</t>
  </si>
  <si>
    <t>8</t>
  </si>
  <si>
    <t>961055111</t>
  </si>
  <si>
    <t xml:space="preserve">Búranie základov železobetónových,  -2,40000t</t>
  </si>
  <si>
    <t>-1539883112</t>
  </si>
  <si>
    <t>"pod exist.kotlami" 3*0,8*1,0*0,1</t>
  </si>
  <si>
    <t>971033451</t>
  </si>
  <si>
    <t xml:space="preserve">Vybúranie otvoru v murive tehl. plochy do 0,25 m2 hr. do 450 mm,  -0,21900t</t>
  </si>
  <si>
    <t>ks</t>
  </si>
  <si>
    <t>-1317101067</t>
  </si>
  <si>
    <t>10</t>
  </si>
  <si>
    <t>974042553</t>
  </si>
  <si>
    <t xml:space="preserve">Vysekanie rýh v betónovej dlažbe do hĺbky 100 mm a šírky do 100 mm,  -0,02200t</t>
  </si>
  <si>
    <t>m</t>
  </si>
  <si>
    <t>246687955</t>
  </si>
  <si>
    <t>11</t>
  </si>
  <si>
    <t>974083102</t>
  </si>
  <si>
    <t>Rezanie betónových mazanín existujúcich nevystužených hĺbky nad 50 do 100 mm</t>
  </si>
  <si>
    <t>-715675279</t>
  </si>
  <si>
    <t>2*2,0</t>
  </si>
  <si>
    <t>12</t>
  </si>
  <si>
    <t>979081111</t>
  </si>
  <si>
    <t>Odvoz sutiny a vybúraných hmôt na skládku do 1 km</t>
  </si>
  <si>
    <t>637243427</t>
  </si>
  <si>
    <t>13</t>
  </si>
  <si>
    <t>979081121</t>
  </si>
  <si>
    <t>Odvoz sutiny a vybúraných hmôt na skládku za každý ďalší 1 km</t>
  </si>
  <si>
    <t>1241559062</t>
  </si>
  <si>
    <t>14</t>
  </si>
  <si>
    <t>979082111</t>
  </si>
  <si>
    <t>Vnútrostavenisková doprava sutiny a vybúraných hmôt do 10 m</t>
  </si>
  <si>
    <t>951444068</t>
  </si>
  <si>
    <t>15</t>
  </si>
  <si>
    <t>979082121</t>
  </si>
  <si>
    <t>Vnútrostavenisková doprava sutiny a vybúraných hmôt za každých ďalších 5 m</t>
  </si>
  <si>
    <t>-1676979740</t>
  </si>
  <si>
    <t>16</t>
  </si>
  <si>
    <t>979089012</t>
  </si>
  <si>
    <t>Poplatok za skladovanie - betón, tehly, dlaždice (17 01) ostatné</t>
  </si>
  <si>
    <t>-1009365960</t>
  </si>
  <si>
    <t>99</t>
  </si>
  <si>
    <t>Presun hmôt HSV</t>
  </si>
  <si>
    <t>17</t>
  </si>
  <si>
    <t>999281111</t>
  </si>
  <si>
    <t>Presun hmôt pre opravy a údržbu objektov vrátane vonkajších plášťov výšky do 25 m</t>
  </si>
  <si>
    <t>-1712337536</t>
  </si>
  <si>
    <t>PSV</t>
  </si>
  <si>
    <t>Práce a dodávky PSV</t>
  </si>
  <si>
    <t>713</t>
  </si>
  <si>
    <t>Izolácie tepelné</t>
  </si>
  <si>
    <t>18</t>
  </si>
  <si>
    <t>713482131</t>
  </si>
  <si>
    <t>Montáž trubíc z PE, hr.30 mm, vnút.priemer do 38 mm</t>
  </si>
  <si>
    <t>-680125782</t>
  </si>
  <si>
    <t>19</t>
  </si>
  <si>
    <t>M</t>
  </si>
  <si>
    <t>283310006300</t>
  </si>
  <si>
    <t>Izolačná PE trubica TUBOLIT DG 28x30 mm (d potrubia x hr. izolácie)</t>
  </si>
  <si>
    <t>32</t>
  </si>
  <si>
    <t>1081513869</t>
  </si>
  <si>
    <t>283310006400</t>
  </si>
  <si>
    <t>Izolačná PE trubica TUBOLIT DG 35x30 mm (d potrubia x hr. izolácie)</t>
  </si>
  <si>
    <t>1846896651</t>
  </si>
  <si>
    <t>21</t>
  </si>
  <si>
    <t>283310006500</t>
  </si>
  <si>
    <t>Izolačná PE trubica TUBOLIT DG 42x30 mm (d potrubia x hr. izolácie)</t>
  </si>
  <si>
    <t>931684734</t>
  </si>
  <si>
    <t>22</t>
  </si>
  <si>
    <t>713482132</t>
  </si>
  <si>
    <t>Montáž trubíc z PE, hr.30 mm, vnút.priemer 39-70 mm</t>
  </si>
  <si>
    <t>-605424753</t>
  </si>
  <si>
    <t>23</t>
  </si>
  <si>
    <t>283310006600</t>
  </si>
  <si>
    <t>Izolačná PE trubica TUBOLIT DG 48x30 mm (d potrubia x hr. izolácie)</t>
  </si>
  <si>
    <t>-1226265526</t>
  </si>
  <si>
    <t>24</t>
  </si>
  <si>
    <t>283310006800</t>
  </si>
  <si>
    <t>Izolačná PE trubica TUBOLIT DG 60x30 mm (d potrubia x hr. izolácie)</t>
  </si>
  <si>
    <t>-95612844</t>
  </si>
  <si>
    <t>25</t>
  </si>
  <si>
    <t>998713201</t>
  </si>
  <si>
    <t>Presun hmôt pre izolácie tepelné v objektoch výšky do 6 m</t>
  </si>
  <si>
    <t>%</t>
  </si>
  <si>
    <t>1199543189</t>
  </si>
  <si>
    <t>721</t>
  </si>
  <si>
    <t>Zdravotechnika - vnútorná kanalizácia</t>
  </si>
  <si>
    <t>26</t>
  </si>
  <si>
    <t>721 SP</t>
  </si>
  <si>
    <t>Stavebné práce pre vnútornú kanalizáciu (drážka, vyspravenie)</t>
  </si>
  <si>
    <t>1235190405</t>
  </si>
  <si>
    <t>27</t>
  </si>
  <si>
    <t>721173203.S</t>
  </si>
  <si>
    <t>Potrubie z PVC - U odpadné pripájacie D 32x1,8 mm</t>
  </si>
  <si>
    <t>-120254362</t>
  </si>
  <si>
    <t>28</t>
  </si>
  <si>
    <t>721175000.S</t>
  </si>
  <si>
    <t>Montáž PVC potrubia na odvod kondenzátu D 16 mm</t>
  </si>
  <si>
    <t>1653769394</t>
  </si>
  <si>
    <t>29</t>
  </si>
  <si>
    <t>286120017010.S</t>
  </si>
  <si>
    <t>Hadica PVC pre odvod kondenzátu, D 16 mm</t>
  </si>
  <si>
    <t>1719398292</t>
  </si>
  <si>
    <t>30</t>
  </si>
  <si>
    <t>721175009.S</t>
  </si>
  <si>
    <t>Montáž spojky PVC potrubia na odvod kondenzátu D 16 mm</t>
  </si>
  <si>
    <t>1983932338</t>
  </si>
  <si>
    <t>31</t>
  </si>
  <si>
    <t>286220043320.S</t>
  </si>
  <si>
    <t>Spojka na hadicu pre odvod kondenzátu vnútorná, 16/16 pre hadicu d 16 mm</t>
  </si>
  <si>
    <t>-755040245</t>
  </si>
  <si>
    <t>998721201.S</t>
  </si>
  <si>
    <t>Presun hmôt pre vnútornú kanalizáciu v objektoch výšky do 6 m</t>
  </si>
  <si>
    <t>-508704210</t>
  </si>
  <si>
    <t>722</t>
  </si>
  <si>
    <t>Zdravotechnika - vnútorný vodovod</t>
  </si>
  <si>
    <t>33</t>
  </si>
  <si>
    <t>722270000.S</t>
  </si>
  <si>
    <t>Montáž neutralizačného filtra 1" pre kondenzačné kotly do 50 kW</t>
  </si>
  <si>
    <t>448478105</t>
  </si>
  <si>
    <t>34</t>
  </si>
  <si>
    <t>436310000030</t>
  </si>
  <si>
    <t>Filter neutralizačný pre kondenzačné kotle do 50 kW, pripojenie 1"F, telo PVC</t>
  </si>
  <si>
    <t>623011851</t>
  </si>
  <si>
    <t>35</t>
  </si>
  <si>
    <t>722270006.S</t>
  </si>
  <si>
    <t>Montáž demineralizačného filtra 1" pre plnenie vykurovacích systémov</t>
  </si>
  <si>
    <t>1720057449</t>
  </si>
  <si>
    <t>36</t>
  </si>
  <si>
    <t>436320007452</t>
  </si>
  <si>
    <t>Filter demineralizačný Desalin 100 pre plnenie vykurovacích systémov, 1" vrátane náplne</t>
  </si>
  <si>
    <t>-1698356694</t>
  </si>
  <si>
    <t>37</t>
  </si>
  <si>
    <t>998722201.S</t>
  </si>
  <si>
    <t>Presun hmôt pre vnútorný vodovod v objektoch výšky do 6 m</t>
  </si>
  <si>
    <t>1058011056</t>
  </si>
  <si>
    <t>723</t>
  </si>
  <si>
    <t>Zdravotechnika - vnútorný plynovod</t>
  </si>
  <si>
    <t>38</t>
  </si>
  <si>
    <t>723 PM</t>
  </si>
  <si>
    <t>Pomocný materiál pre vnútorný plynovod (závesy, uchytenie, drobný materiál)</t>
  </si>
  <si>
    <t>-1915211903</t>
  </si>
  <si>
    <t>39</t>
  </si>
  <si>
    <t>723120203.S</t>
  </si>
  <si>
    <t>Potrubie z oceľových rúrok závitových čiernych spájaných zvarovaním - akosť 11 353.0 DN 20</t>
  </si>
  <si>
    <t>-31585088</t>
  </si>
  <si>
    <t>3*1,2</t>
  </si>
  <si>
    <t>40</t>
  </si>
  <si>
    <t>723150316.S</t>
  </si>
  <si>
    <t xml:space="preserve">Potrubie z oceľových rúrok hladkých čiernych spájaných zvarov. akosť 11 353.0  D 133/4,5 (DN 125)</t>
  </si>
  <si>
    <t>-1097989201</t>
  </si>
  <si>
    <t>41</t>
  </si>
  <si>
    <t>723150344</t>
  </si>
  <si>
    <t>Potrubie z oceľových rúrok hladkých čiernych redukcia DN 80/125</t>
  </si>
  <si>
    <t>2083886017</t>
  </si>
  <si>
    <t>42</t>
  </si>
  <si>
    <t>723190252.S</t>
  </si>
  <si>
    <t>Prípojka k strojom a zariadeniam vyvedenie a upevnenie plynov.výpustiek na potrubí DN 20</t>
  </si>
  <si>
    <t>-2128350585</t>
  </si>
  <si>
    <t>43</t>
  </si>
  <si>
    <t>723190913.S</t>
  </si>
  <si>
    <t>Oprava plynovodného potrubia navarenie odbočky na potrubie DN 20</t>
  </si>
  <si>
    <t>1819288907</t>
  </si>
  <si>
    <t>44</t>
  </si>
  <si>
    <t>723190919.S</t>
  </si>
  <si>
    <t>Oprava plynovodného potrubia navarenie odbočky na potrubie DN 80</t>
  </si>
  <si>
    <t>-768111584</t>
  </si>
  <si>
    <t>45</t>
  </si>
  <si>
    <t>723221033.S</t>
  </si>
  <si>
    <t>Montáž manometra pre plyn</t>
  </si>
  <si>
    <t>704722783</t>
  </si>
  <si>
    <t>46</t>
  </si>
  <si>
    <t>388410000300</t>
  </si>
  <si>
    <t>Tlakomer kruhový d 160 mm, na plyn</t>
  </si>
  <si>
    <t>-1276062995</t>
  </si>
  <si>
    <t>47</t>
  </si>
  <si>
    <t>723229102.S</t>
  </si>
  <si>
    <t>Montáž armatúry závit. s jedným závitom, kohútik hadicový a iné plynovodné armatúry G 1/2</t>
  </si>
  <si>
    <t>súb.</t>
  </si>
  <si>
    <t>1653094700</t>
  </si>
  <si>
    <t>48</t>
  </si>
  <si>
    <t>551340010000.S</t>
  </si>
  <si>
    <t>Vzorkovací uzáver plynu priamy d 9,8 mm, 1/2", niklovaná mosadz, vypúšťací</t>
  </si>
  <si>
    <t>1051057151</t>
  </si>
  <si>
    <t>49</t>
  </si>
  <si>
    <t>723231006.S</t>
  </si>
  <si>
    <t>Montáž guľového uzáveru plynu priameho G 1/2</t>
  </si>
  <si>
    <t>-702300939</t>
  </si>
  <si>
    <t>50</t>
  </si>
  <si>
    <t>551240012200</t>
  </si>
  <si>
    <t xml:space="preserve">Kohút tlakomerový trojcestný  M 20x1,5 mm</t>
  </si>
  <si>
    <t>-547877325</t>
  </si>
  <si>
    <t>51</t>
  </si>
  <si>
    <t>551340005900.S</t>
  </si>
  <si>
    <t>Guľový uzáver na plyn 1/2", FF, páčka, plnoprietokový, niklovaná mosadz</t>
  </si>
  <si>
    <t>898008528</t>
  </si>
  <si>
    <t>52</t>
  </si>
  <si>
    <t>723231009.S</t>
  </si>
  <si>
    <t>Montáž guľového uzáveru plynu priameho G 3/4</t>
  </si>
  <si>
    <t>-1287220443</t>
  </si>
  <si>
    <t>53</t>
  </si>
  <si>
    <t>551340006000.S</t>
  </si>
  <si>
    <t>Guľový uzáver na plyn 3/4", FF, páčka, plnoprietokový, niklovaná mosadz</t>
  </si>
  <si>
    <t>-990265061</t>
  </si>
  <si>
    <t>54</t>
  </si>
  <si>
    <t>998723201.S</t>
  </si>
  <si>
    <t>Presun hmôt pre vnútorný plynovod v objektoch výšky do 6 m</t>
  </si>
  <si>
    <t>-192994056</t>
  </si>
  <si>
    <t>731</t>
  </si>
  <si>
    <t>Ústredné kúrenie, kotolne</t>
  </si>
  <si>
    <t>55</t>
  </si>
  <si>
    <t>731 R</t>
  </si>
  <si>
    <t>Nastavenie a vyregulovanie kotolne a ÚK</t>
  </si>
  <si>
    <t>hod</t>
  </si>
  <si>
    <t>-1294340678</t>
  </si>
  <si>
    <t>56</t>
  </si>
  <si>
    <t>731 SP</t>
  </si>
  <si>
    <t>Stavebné práce pre ÚK kotolne (úpravy pre dymovod)</t>
  </si>
  <si>
    <t>1317160146</t>
  </si>
  <si>
    <t>57</t>
  </si>
  <si>
    <t>731 D</t>
  </si>
  <si>
    <t>Demontáž zariadení kotolne, kotlov, potrubí a armatúr</t>
  </si>
  <si>
    <t>-1516796940</t>
  </si>
  <si>
    <t>58</t>
  </si>
  <si>
    <t>731249126</t>
  </si>
  <si>
    <t>Montáž kotla oceľového teplovodného na kvap.a plynné palivá s výkonom nad 35 do 70 kW</t>
  </si>
  <si>
    <t>-1529264555</t>
  </si>
  <si>
    <t>59</t>
  </si>
  <si>
    <t>484140000100</t>
  </si>
  <si>
    <t>Kotol stacionárny plynový oceľový Protherm Medveď Condens 48 KKS</t>
  </si>
  <si>
    <t>-150759404</t>
  </si>
  <si>
    <t>60</t>
  </si>
  <si>
    <t>731361000</t>
  </si>
  <si>
    <t xml:space="preserve">Dymovod  D130, s kaskádou 3 kotlov D 80, kompletná zostava, výšky 8 m</t>
  </si>
  <si>
    <t>-1621049605</t>
  </si>
  <si>
    <t>61</t>
  </si>
  <si>
    <t>731370025</t>
  </si>
  <si>
    <t>Montáž hydraulického vyrovnávača dynamických tlakov - anuloidu závitového prietok 4,0 m3/h G 2"</t>
  </si>
  <si>
    <t>979392321</t>
  </si>
  <si>
    <t>62</t>
  </si>
  <si>
    <t>484810008930</t>
  </si>
  <si>
    <t>Hydraulický vyrovnávač dynamických tlakov DN 50</t>
  </si>
  <si>
    <t>-538474942</t>
  </si>
  <si>
    <t>63</t>
  </si>
  <si>
    <t>731398810</t>
  </si>
  <si>
    <t>Vypúšťanie vody zo systému do kanalizácie samospádom</t>
  </si>
  <si>
    <t>-1272358146</t>
  </si>
  <si>
    <t>64</t>
  </si>
  <si>
    <t>731398830</t>
  </si>
  <si>
    <t>Napustenie vody do vykurovacieho systému vrátane potrubia</t>
  </si>
  <si>
    <t>1075168100</t>
  </si>
  <si>
    <t>65</t>
  </si>
  <si>
    <t>731890801</t>
  </si>
  <si>
    <t xml:space="preserve">Vnútrostaveniskové premiestnenie vybúraných hmôt kotolní </t>
  </si>
  <si>
    <t>-1264217224</t>
  </si>
  <si>
    <t>66</t>
  </si>
  <si>
    <t>998731201</t>
  </si>
  <si>
    <t>Presun hmôt pre kotolne umiestnené vo výške (hĺbke) do 6 m</t>
  </si>
  <si>
    <t>501250503</t>
  </si>
  <si>
    <t>732</t>
  </si>
  <si>
    <t>Ústredné kúrenie - strojovne</t>
  </si>
  <si>
    <t>67</t>
  </si>
  <si>
    <t>732111402</t>
  </si>
  <si>
    <t>Montáž rozdeľovača a zberača združeného prietok Q 10 m3/h (modul 100)</t>
  </si>
  <si>
    <t>494470666</t>
  </si>
  <si>
    <t>68</t>
  </si>
  <si>
    <t>484650002220</t>
  </si>
  <si>
    <t xml:space="preserve">Rozdeľovač/zberač  PAW.MW 40 pre 3 moduly</t>
  </si>
  <si>
    <t>-2060615086</t>
  </si>
  <si>
    <t>69</t>
  </si>
  <si>
    <t>484650038500</t>
  </si>
  <si>
    <t>Konzola nástenná pre rozdelovače a zberače</t>
  </si>
  <si>
    <t>-1536237791</t>
  </si>
  <si>
    <t>70</t>
  </si>
  <si>
    <t>732111421</t>
  </si>
  <si>
    <t>Montáž kotlového modulu rozdeľovača</t>
  </si>
  <si>
    <t>-983417243</t>
  </si>
  <si>
    <t>71</t>
  </si>
  <si>
    <t>484650002221</t>
  </si>
  <si>
    <t xml:space="preserve">Kotlový modul PAW.K 32 DN 40  so zmieš.ventilom so servopohonom, s obeh.čerpadlom DAV.EVOPLUSB 110/250.40M</t>
  </si>
  <si>
    <t>-1738527793</t>
  </si>
  <si>
    <t>72</t>
  </si>
  <si>
    <t>484650002222</t>
  </si>
  <si>
    <t>Kotlový modul PAW.K 32 DN 32 so zmieš.ventilom so servopohonom, s obeh.čerpadlom DAV.EVOSTA3 60/180X</t>
  </si>
  <si>
    <t>190021410</t>
  </si>
  <si>
    <t>73</t>
  </si>
  <si>
    <t>484650002223</t>
  </si>
  <si>
    <t>Kotlový modul PAW.K 31 DN 32 bez zmiešavania, s obeh.čerpadlom DAV.EVOSTA3 60/180X</t>
  </si>
  <si>
    <t>515073718</t>
  </si>
  <si>
    <t>74</t>
  </si>
  <si>
    <t>732331051</t>
  </si>
  <si>
    <t>Montáž expanznej nádoby tlak 6 barov s membránou 140 l</t>
  </si>
  <si>
    <t>515983423</t>
  </si>
  <si>
    <t>75</t>
  </si>
  <si>
    <t>484630006800</t>
  </si>
  <si>
    <t>Nádoba expanzná s membránou typ NG 140 l, D 480 mm, v 902 mm, pripojenie R 1", 6/1,5 bar</t>
  </si>
  <si>
    <t>475311548</t>
  </si>
  <si>
    <t>76</t>
  </si>
  <si>
    <t>732331900</t>
  </si>
  <si>
    <t>Doplňovacie zariadenie fillset FV s vodomerom, do 10 bar/60st.C</t>
  </si>
  <si>
    <t>-190344579</t>
  </si>
  <si>
    <t>77</t>
  </si>
  <si>
    <t>732331920</t>
  </si>
  <si>
    <t>Automatické doplňovanie a kontrola tlaku vody magcontrol typ MC, do 10 bar/90st.C</t>
  </si>
  <si>
    <t>-2104349623</t>
  </si>
  <si>
    <t>78</t>
  </si>
  <si>
    <t>732429111</t>
  </si>
  <si>
    <t>Montáž čerpadla (do potrubia) obehového DN 25</t>
  </si>
  <si>
    <t>1655105179</t>
  </si>
  <si>
    <t>79</t>
  </si>
  <si>
    <t>426110000100</t>
  </si>
  <si>
    <t>Čerpadlo obehové DAB.EVOSTA 3 4/130</t>
  </si>
  <si>
    <t>-1552813238</t>
  </si>
  <si>
    <t>80</t>
  </si>
  <si>
    <t>998732201</t>
  </si>
  <si>
    <t>Presun hmôt pre strojovne v objektoch výšky do 6 m</t>
  </si>
  <si>
    <t>-1456307710</t>
  </si>
  <si>
    <t>733</t>
  </si>
  <si>
    <t>Ústredné kúrenie - rozvodné potrubie</t>
  </si>
  <si>
    <t>81</t>
  </si>
  <si>
    <t>733111114</t>
  </si>
  <si>
    <t>Potrubie z rúrok závitových oceľových bezšvových bežných strednotlakových DN 20</t>
  </si>
  <si>
    <t>-833699912</t>
  </si>
  <si>
    <t>82</t>
  </si>
  <si>
    <t>733111115</t>
  </si>
  <si>
    <t>Potrubie z rúrok závitových oceľových bezšvových bežných strednotlakových DN 25</t>
  </si>
  <si>
    <t>654230886</t>
  </si>
  <si>
    <t>83</t>
  </si>
  <si>
    <t>733111116</t>
  </si>
  <si>
    <t>Potrubie z rúrok závitových oceľových bezšvových bežných strednotlakových DN 32</t>
  </si>
  <si>
    <t>-1170335137</t>
  </si>
  <si>
    <t>84</t>
  </si>
  <si>
    <t>733111117</t>
  </si>
  <si>
    <t>Potrubie z rúrok závitových oceľových bezšvových bežných strednotlakových DN 40</t>
  </si>
  <si>
    <t>-1448313352</t>
  </si>
  <si>
    <t>85</t>
  </si>
  <si>
    <t>733111118</t>
  </si>
  <si>
    <t>Potrubie z rúrok závitových oceľových bezšvových bežných strednotlakových DN 50</t>
  </si>
  <si>
    <t>-1581952873</t>
  </si>
  <si>
    <t>86</t>
  </si>
  <si>
    <t>733190217</t>
  </si>
  <si>
    <t>Tlaková skúška potrubia z oceľových rúrok do priem. 89/5</t>
  </si>
  <si>
    <t>-1579491822</t>
  </si>
  <si>
    <t>87</t>
  </si>
  <si>
    <t>733191926</t>
  </si>
  <si>
    <t>Oprava rozvodov potrubí -privarenie odbočky DN 32</t>
  </si>
  <si>
    <t>-1867396647</t>
  </si>
  <si>
    <t>88</t>
  </si>
  <si>
    <t>733191928</t>
  </si>
  <si>
    <t>Oprava rozvodov potrubí -privarenie odbočky DN 50</t>
  </si>
  <si>
    <t>-237185730</t>
  </si>
  <si>
    <t>89</t>
  </si>
  <si>
    <t>733195915</t>
  </si>
  <si>
    <t>Oprava rozvodov potrubí -napojenie odbočky priemer DN 32 prírubovým spojom (ohrev vody)</t>
  </si>
  <si>
    <t>2027734838</t>
  </si>
  <si>
    <t>90</t>
  </si>
  <si>
    <t>998733201</t>
  </si>
  <si>
    <t>Presun hmôt pre rozvody potrubia v objektoch výšky do 6 m</t>
  </si>
  <si>
    <t>-104096160</t>
  </si>
  <si>
    <t>734</t>
  </si>
  <si>
    <t>Ústredné kúrenie - armatúry</t>
  </si>
  <si>
    <t>91</t>
  </si>
  <si>
    <t>734209101</t>
  </si>
  <si>
    <t>Montáž závitovej armatúry s 1 závitom do G 1/2</t>
  </si>
  <si>
    <t>-1230098172</t>
  </si>
  <si>
    <t>92</t>
  </si>
  <si>
    <t>551240001400</t>
  </si>
  <si>
    <t>Kohút plniaci a vypúšťací K 310, DN 15, PN 10</t>
  </si>
  <si>
    <t>-706622301</t>
  </si>
  <si>
    <t>93</t>
  </si>
  <si>
    <t>734209115</t>
  </si>
  <si>
    <t>Montáž závitovej armatúry s 2 závitmi G 1</t>
  </si>
  <si>
    <t>-139030744</t>
  </si>
  <si>
    <t>94</t>
  </si>
  <si>
    <t>551190006900</t>
  </si>
  <si>
    <t>Bezpečnostná poistná skupina ku kotlom 1"</t>
  </si>
  <si>
    <t>1861145733</t>
  </si>
  <si>
    <t>95</t>
  </si>
  <si>
    <t>734213250</t>
  </si>
  <si>
    <t>Montáž ventilu odvzdušňovacieho závitového automatického G 1/2</t>
  </si>
  <si>
    <t>-1824933011</t>
  </si>
  <si>
    <t>96</t>
  </si>
  <si>
    <t>551210011400</t>
  </si>
  <si>
    <t>Ventil odvzdušňovací automatický hygroskopický, 1/2", PN 10, niklovaná mosadz, plast</t>
  </si>
  <si>
    <t>114254929</t>
  </si>
  <si>
    <t>97</t>
  </si>
  <si>
    <t>734224012</t>
  </si>
  <si>
    <t>Montáž guľového kohúta závitového G 1</t>
  </si>
  <si>
    <t>8076062</t>
  </si>
  <si>
    <t>98</t>
  </si>
  <si>
    <t>551210044800</t>
  </si>
  <si>
    <t>Guľový ventil 1”, páčka</t>
  </si>
  <si>
    <t>1619173671</t>
  </si>
  <si>
    <t>734224015</t>
  </si>
  <si>
    <t>Montáž guľového kohúta závitového G 5/4</t>
  </si>
  <si>
    <t>-1504173751</t>
  </si>
  <si>
    <t>100</t>
  </si>
  <si>
    <t>551210044900</t>
  </si>
  <si>
    <t>Guľový ventil 1 1/4”, páčka</t>
  </si>
  <si>
    <t>-1961754376</t>
  </si>
  <si>
    <t>101</t>
  </si>
  <si>
    <t>734224021</t>
  </si>
  <si>
    <t>Montáž guľového kohúta závitového G 2</t>
  </si>
  <si>
    <t>621649287</t>
  </si>
  <si>
    <t>102</t>
  </si>
  <si>
    <t>551210045100</t>
  </si>
  <si>
    <t>Guľový ventil 2”, páčka</t>
  </si>
  <si>
    <t>-2025453550</t>
  </si>
  <si>
    <t>103</t>
  </si>
  <si>
    <t>734240010</t>
  </si>
  <si>
    <t>Montáž spätnej klapky, ventilu závitovej G 1</t>
  </si>
  <si>
    <t>1852136412</t>
  </si>
  <si>
    <t>104</t>
  </si>
  <si>
    <t>551190001000</t>
  </si>
  <si>
    <t xml:space="preserve">Spätná klapka závitová  1" FF</t>
  </si>
  <si>
    <t>588315510</t>
  </si>
  <si>
    <t>105</t>
  </si>
  <si>
    <t>551190003700</t>
  </si>
  <si>
    <t>Spätný ventil závitový 1" FF</t>
  </si>
  <si>
    <t>406659096</t>
  </si>
  <si>
    <t>106</t>
  </si>
  <si>
    <t>734252130</t>
  </si>
  <si>
    <t xml:space="preserve">Montáž ventilu poistného  G 1</t>
  </si>
  <si>
    <t>-234136002</t>
  </si>
  <si>
    <t>107</t>
  </si>
  <si>
    <t>551210024200</t>
  </si>
  <si>
    <t>Ventil poistný pre vykurovanie, 1" x 5/4", 0,5-5,5 bar, PN16</t>
  </si>
  <si>
    <t>-1139075252</t>
  </si>
  <si>
    <t>108</t>
  </si>
  <si>
    <t>734291340</t>
  </si>
  <si>
    <t>Montáž filtra závitového G 1</t>
  </si>
  <si>
    <t>2124466033</t>
  </si>
  <si>
    <t>109</t>
  </si>
  <si>
    <t>422010002300.S</t>
  </si>
  <si>
    <t>Filter závitový nerez 1", šikmý, pre vykurovanie a klimatizácie, rozvody vody a priemysel</t>
  </si>
  <si>
    <t>1712223353</t>
  </si>
  <si>
    <t>110</t>
  </si>
  <si>
    <t>594187766</t>
  </si>
  <si>
    <t>111</t>
  </si>
  <si>
    <t>436320007473</t>
  </si>
  <si>
    <t>Magnetický filter BOILERMAG 1", 3,0 m3/h, plast PA 6,6 30 % GFRP, nehrdzavejúca oceľ</t>
  </si>
  <si>
    <t>-1312006252</t>
  </si>
  <si>
    <t>112</t>
  </si>
  <si>
    <t>998734201</t>
  </si>
  <si>
    <t>Presun hmôt pre armatúry v objektoch výšky do 6 m</t>
  </si>
  <si>
    <t>905199301</t>
  </si>
  <si>
    <t>767</t>
  </si>
  <si>
    <t>Konštrukcie doplnkové kovové</t>
  </si>
  <si>
    <t>113</t>
  </si>
  <si>
    <t>767995101</t>
  </si>
  <si>
    <t>Montáž ostatných atypických kovových stavebných doplnkových konštrukcií do 5 kg</t>
  </si>
  <si>
    <t>kg</t>
  </si>
  <si>
    <t>-1417672930</t>
  </si>
  <si>
    <t>6,0*1,6</t>
  </si>
  <si>
    <t>114</t>
  </si>
  <si>
    <t>133310000100.S</t>
  </si>
  <si>
    <t>Tyč oceľová prierezu L uholník 35x35x3 mm, ozn. 10 370</t>
  </si>
  <si>
    <t>-1244939148</t>
  </si>
  <si>
    <t>115</t>
  </si>
  <si>
    <t>998767201</t>
  </si>
  <si>
    <t>Presun hmôt pre kovové stavebné doplnkové konštrukcie v objektoch výšky do 6 m</t>
  </si>
  <si>
    <t>1327832025</t>
  </si>
  <si>
    <t>769</t>
  </si>
  <si>
    <t>Montáže vzduchotechnických zariadení</t>
  </si>
  <si>
    <t>116</t>
  </si>
  <si>
    <t>769 SP</t>
  </si>
  <si>
    <t>Stavebné práce pre VZT (úpravy otvorov pre VZT potrubie)</t>
  </si>
  <si>
    <t>-1796358791</t>
  </si>
  <si>
    <t>117</t>
  </si>
  <si>
    <t>769021040</t>
  </si>
  <si>
    <t>Montáž štvorhranného potrubia tesnosti I dĺžky 1000 mm do obvodu 1800 mm</t>
  </si>
  <si>
    <t>1876345463</t>
  </si>
  <si>
    <t>4,65+0,7+0,8</t>
  </si>
  <si>
    <t>118</t>
  </si>
  <si>
    <t>429820000200</t>
  </si>
  <si>
    <t>Potrubie štvorhranné, rovné, rozmer do obvodu 1800 mm</t>
  </si>
  <si>
    <t>1281000452</t>
  </si>
  <si>
    <t>4,65*(0,3+0,25)*2</t>
  </si>
  <si>
    <t>(0,7+0,8)*(0,4+0,3)*2</t>
  </si>
  <si>
    <t>119</t>
  </si>
  <si>
    <t>769021253</t>
  </si>
  <si>
    <t>Montáž tvarovky do štvorhranného potrubia do obvodu 1800 mm</t>
  </si>
  <si>
    <t>975129655</t>
  </si>
  <si>
    <t>120</t>
  </si>
  <si>
    <t>429850026400</t>
  </si>
  <si>
    <t>Tvarovka pre štvorhranné potrubie 1800</t>
  </si>
  <si>
    <t>-1779430503</t>
  </si>
  <si>
    <t>"koleno 90st." (0,4+0,4)*(0,4+0,3)*2</t>
  </si>
  <si>
    <t>121</t>
  </si>
  <si>
    <t>769035081</t>
  </si>
  <si>
    <t>Montáž krycej mriežky hranatej prierezu 0.125-0.355 m2</t>
  </si>
  <si>
    <t>464912985</t>
  </si>
  <si>
    <t>122</t>
  </si>
  <si>
    <t>429720199300</t>
  </si>
  <si>
    <t>Mriežka krycia hranatá, rozmery šxv 250x300 mm</t>
  </si>
  <si>
    <t>57151397</t>
  </si>
  <si>
    <t>123</t>
  </si>
  <si>
    <t>429720200300</t>
  </si>
  <si>
    <t>Mriežka krycia hranatá, rozmery šxv 400x300 mm</t>
  </si>
  <si>
    <t>803201200</t>
  </si>
  <si>
    <t>124</t>
  </si>
  <si>
    <t>769036003</t>
  </si>
  <si>
    <t>Montáž protidažďovej žalúzie prierezu 0.110-0.158 m2</t>
  </si>
  <si>
    <t>899343620</t>
  </si>
  <si>
    <t>125</t>
  </si>
  <si>
    <t>429720049100</t>
  </si>
  <si>
    <t>Žalúzia protidažďová hliniková s rámom, rozmery šxv 400x300 mm</t>
  </si>
  <si>
    <t>-1918919200</t>
  </si>
  <si>
    <t>126</t>
  </si>
  <si>
    <t>429720044400</t>
  </si>
  <si>
    <t>Žalúzia protidažďová hliniková s rámom, rozmery šxv 250x300 mm</t>
  </si>
  <si>
    <t>-154650521</t>
  </si>
  <si>
    <t>127</t>
  </si>
  <si>
    <t>769071910</t>
  </si>
  <si>
    <t>Montáž závesov pre vzduchotechnické potrubie</t>
  </si>
  <si>
    <t>-288644416</t>
  </si>
  <si>
    <t>128</t>
  </si>
  <si>
    <t>429750009100</t>
  </si>
  <si>
    <t>Montážny záves s rámom 300x250</t>
  </si>
  <si>
    <t>-1737437372</t>
  </si>
  <si>
    <t>129</t>
  </si>
  <si>
    <t>429750009200</t>
  </si>
  <si>
    <t>Montážny záves s rámom 400x300</t>
  </si>
  <si>
    <t>804911491</t>
  </si>
  <si>
    <t>130</t>
  </si>
  <si>
    <t>998769201</t>
  </si>
  <si>
    <t>Presun hmôt pre montáž vzduchotechnických zariadení v stavbe (objekte) výšky do 7 m</t>
  </si>
  <si>
    <t>-428891499</t>
  </si>
  <si>
    <t>783</t>
  </si>
  <si>
    <t>Nátery</t>
  </si>
  <si>
    <t>131</t>
  </si>
  <si>
    <t>783225400</t>
  </si>
  <si>
    <t>Nátery kov.stav.doplnk.konštr. syntetetické dvojnás.1x email a 1x základný náter - 140µm</t>
  </si>
  <si>
    <t>-1562796177</t>
  </si>
  <si>
    <t>"uholník" 6,0*0,14</t>
  </si>
  <si>
    <t>132</t>
  </si>
  <si>
    <t>783424340</t>
  </si>
  <si>
    <t>Nátery kovových potrubí syntet. potrubie do DN 50 mm dvojnás. 1x email a základný náter - 140µm</t>
  </si>
  <si>
    <t>1304104972</t>
  </si>
  <si>
    <t>"ÚK" 72,0</t>
  </si>
  <si>
    <t>"plyn" 3*1,2</t>
  </si>
  <si>
    <t>133</t>
  </si>
  <si>
    <t>783425350</t>
  </si>
  <si>
    <t>Nátery kov.potr.a armatúr syntet. potrubie do DN 100 mm dvojnás. 1x email a základný náter - 140µm</t>
  </si>
  <si>
    <t>1984259757</t>
  </si>
  <si>
    <t>"plyn" 17,0</t>
  </si>
  <si>
    <t>134</t>
  </si>
  <si>
    <t>783426360</t>
  </si>
  <si>
    <t>Nátery kov.potr.a armatúr syntet. do DN 150 mm farby bielej dvojnás. 1x email a základným náterom</t>
  </si>
  <si>
    <t>205069958</t>
  </si>
  <si>
    <t>"plyn" 3,1</t>
  </si>
  <si>
    <t>135</t>
  </si>
  <si>
    <t>783824111</t>
  </si>
  <si>
    <t>Nátery syntetické betónových povrchov podláh dvojnásobné, s protišmykovou úpravou s kremičitým pieskom</t>
  </si>
  <si>
    <t>1555977857</t>
  </si>
  <si>
    <t>6,15*4,5-3*0,67*0,8</t>
  </si>
  <si>
    <t>136</t>
  </si>
  <si>
    <t>783824221</t>
  </si>
  <si>
    <t>Nátery syntetické povrchov stien dvojnásobné, s vyspravením a vytmelením podkladu</t>
  </si>
  <si>
    <t>-791695678</t>
  </si>
  <si>
    <t>2*(6,15+4,5)*1,6</t>
  </si>
  <si>
    <t>784</t>
  </si>
  <si>
    <t>Maľby</t>
  </si>
  <si>
    <t>137</t>
  </si>
  <si>
    <t>784401801</t>
  </si>
  <si>
    <t>Odstránenie malieb obrúsením a oprášením, výšky do 3,80 m</t>
  </si>
  <si>
    <t>-1534855426</t>
  </si>
  <si>
    <t>138</t>
  </si>
  <si>
    <t>784452271</t>
  </si>
  <si>
    <t>Maľby z maliarskych zmesí Primalex, Farmal, ručne nanášané dvojnásobné biele na podklad jemnozrnný výšky do 3,80 m</t>
  </si>
  <si>
    <t>-720027481</t>
  </si>
  <si>
    <t>2*(6,15+4,5)*(2,8-1,6)</t>
  </si>
  <si>
    <t>"strop" 6,15*4,5+4*2*0,25*4,5</t>
  </si>
  <si>
    <t>Práce a dodávky M</t>
  </si>
  <si>
    <t>21-M</t>
  </si>
  <si>
    <t>Elektromontáže</t>
  </si>
  <si>
    <t>139</t>
  </si>
  <si>
    <t>210 R</t>
  </si>
  <si>
    <t>Revízia, nastavenie a vyregulovanie systému</t>
  </si>
  <si>
    <t>-70896277</t>
  </si>
  <si>
    <t>140</t>
  </si>
  <si>
    <t>210 SP</t>
  </si>
  <si>
    <t>Stavebné práce pre elektromontáže a MaR</t>
  </si>
  <si>
    <t>1246817867</t>
  </si>
  <si>
    <t>141</t>
  </si>
  <si>
    <t>210001ROZ</t>
  </si>
  <si>
    <t>Rozvádzač RK1 kompletná dodávka a montáž</t>
  </si>
  <si>
    <t>-399867841</t>
  </si>
  <si>
    <t>142</t>
  </si>
  <si>
    <t>210010542</t>
  </si>
  <si>
    <t>Rúrka ohybná elektroinštalačná typ 1220, uložená pevne</t>
  </si>
  <si>
    <t>-309386263</t>
  </si>
  <si>
    <t>143</t>
  </si>
  <si>
    <t>345710008425</t>
  </si>
  <si>
    <t>Rúrka ohybná so strednou mechanickou odolnosťou z PVC tmavo šedá 1220 HFPP, D 20 mm</t>
  </si>
  <si>
    <t>-856295567</t>
  </si>
  <si>
    <t>144</t>
  </si>
  <si>
    <t>345710038320</t>
  </si>
  <si>
    <t>Príchytka plastová 5320HF FB pre bezhalogénové EN rúrky D 20 mm, čierna PC-ABS</t>
  </si>
  <si>
    <t>1667731169</t>
  </si>
  <si>
    <t>145</t>
  </si>
  <si>
    <t>210010583</t>
  </si>
  <si>
    <t>Rúrka tuhá elektroinštalačná z PVC, D 25 uložená pevne</t>
  </si>
  <si>
    <t>-1717014069</t>
  </si>
  <si>
    <t>146</t>
  </si>
  <si>
    <t>345710000745</t>
  </si>
  <si>
    <t>Rúrka tuhá hrdlovaná so strednou mechanickou odolnosťou z PVC tmavo šedá 4025 LA, D 25 mm</t>
  </si>
  <si>
    <t>-86486164</t>
  </si>
  <si>
    <t>147</t>
  </si>
  <si>
    <t>345710038330</t>
  </si>
  <si>
    <t>Príchytka plastová 5325HF FB pre bezhalogénové EN rúrky D 25 mm, čierna PC-ABS</t>
  </si>
  <si>
    <t>-593094413</t>
  </si>
  <si>
    <t>148</t>
  </si>
  <si>
    <t>210011301</t>
  </si>
  <si>
    <t>Montáž príchytiek vodičov a káblov</t>
  </si>
  <si>
    <t>650554053</t>
  </si>
  <si>
    <t>149</t>
  </si>
  <si>
    <t>374590033910</t>
  </si>
  <si>
    <t>Príchytka typ 927/1</t>
  </si>
  <si>
    <t>907812974</t>
  </si>
  <si>
    <t>150</t>
  </si>
  <si>
    <t>374590033920</t>
  </si>
  <si>
    <t>Príchytka typ 927/2</t>
  </si>
  <si>
    <t>188246153</t>
  </si>
  <si>
    <t>151</t>
  </si>
  <si>
    <t>374590033940</t>
  </si>
  <si>
    <t>Príchytka typ 927/4</t>
  </si>
  <si>
    <t>-1913137465</t>
  </si>
  <si>
    <t>152</t>
  </si>
  <si>
    <t>210020541</t>
  </si>
  <si>
    <t>Káblový žľab 100 x 50 úzky, kompletná montáž</t>
  </si>
  <si>
    <t>-1513698255</t>
  </si>
  <si>
    <t>153</t>
  </si>
  <si>
    <t>345750024910</t>
  </si>
  <si>
    <t>Žľab káblový drôtenýDž 100/50, včetne nosníka, spojok</t>
  </si>
  <si>
    <t>-2013863342</t>
  </si>
  <si>
    <t>154</t>
  </si>
  <si>
    <t>210020542</t>
  </si>
  <si>
    <t>Káblový žľab 50 x 50 úzky, kompletná montáž</t>
  </si>
  <si>
    <t>-852491167</t>
  </si>
  <si>
    <t>155</t>
  </si>
  <si>
    <t>345750024920</t>
  </si>
  <si>
    <t>Žľab káblový drôtený Dž 50/50, včetne nosníka, spojok</t>
  </si>
  <si>
    <t>-672203222</t>
  </si>
  <si>
    <t>156</t>
  </si>
  <si>
    <t>210111032</t>
  </si>
  <si>
    <t>Domová zásuvka v krabici pre vonkajšie prostredie 10/16 A 250 V 2P + Z 2 x zapojenie</t>
  </si>
  <si>
    <t>-1735292818</t>
  </si>
  <si>
    <t>157</t>
  </si>
  <si>
    <t>345510155810</t>
  </si>
  <si>
    <t>Zásuvka PLEXO 55, 230V/16A, IP55, na stenu</t>
  </si>
  <si>
    <t>641921075</t>
  </si>
  <si>
    <t>158</t>
  </si>
  <si>
    <t>345510155910</t>
  </si>
  <si>
    <t>Zásuvka NEPTEO, 230V/16A, IP55, na stenu</t>
  </si>
  <si>
    <t>-1819146457</t>
  </si>
  <si>
    <t>159</t>
  </si>
  <si>
    <t>210111127</t>
  </si>
  <si>
    <t>Priemyslová zásuvka nástenná 400 V,IP 67</t>
  </si>
  <si>
    <t>1443714151</t>
  </si>
  <si>
    <t>160</t>
  </si>
  <si>
    <t>345510002700</t>
  </si>
  <si>
    <t>Zásuvka nástenná IZG 3253 32A/400V/5P IP67</t>
  </si>
  <si>
    <t>-229834050</t>
  </si>
  <si>
    <t>161</t>
  </si>
  <si>
    <t>210120404</t>
  </si>
  <si>
    <t>Istič trojpólový do 63 A</t>
  </si>
  <si>
    <t>190532117</t>
  </si>
  <si>
    <t>162</t>
  </si>
  <si>
    <t>358220046200</t>
  </si>
  <si>
    <t>Istič trojpólový LTE-20B-3, charakteristika B, vyp. 6kA</t>
  </si>
  <si>
    <t>256</t>
  </si>
  <si>
    <t>-1264852322</t>
  </si>
  <si>
    <t>163</t>
  </si>
  <si>
    <t>210140736</t>
  </si>
  <si>
    <t>Elektrická húkačka vrátane zapojenia</t>
  </si>
  <si>
    <t>910522882</t>
  </si>
  <si>
    <t>164</t>
  </si>
  <si>
    <t>404840001300</t>
  </si>
  <si>
    <t>Húkačka elektromagnetická 4FE 60115 230V/50 Hz, IP54</t>
  </si>
  <si>
    <t>-539111025</t>
  </si>
  <si>
    <t>165</t>
  </si>
  <si>
    <t>210220001</t>
  </si>
  <si>
    <t>Uzemňovacie vedenie na povrchu FeZn drôt zvodový Ø 8-10</t>
  </si>
  <si>
    <t>-1915418872</t>
  </si>
  <si>
    <t>166</t>
  </si>
  <si>
    <t>354410054800</t>
  </si>
  <si>
    <t>Drôt bleskozvodový FeZn, d 10 mm</t>
  </si>
  <si>
    <t>-640631308</t>
  </si>
  <si>
    <t>4*0,7 'Přepočítané koeficientom množstva</t>
  </si>
  <si>
    <t>167</t>
  </si>
  <si>
    <t>210220031</t>
  </si>
  <si>
    <t>Ekvipotenciálna svorkovnica EPS 2 na povrch</t>
  </si>
  <si>
    <t>-1007461465</t>
  </si>
  <si>
    <t>168</t>
  </si>
  <si>
    <t>345410000400</t>
  </si>
  <si>
    <t>Krabica odbočná z PVC s viečkom pod omietku KO 125 E, šxvxh 150x150x77 mm, KOPOS</t>
  </si>
  <si>
    <t>-1532848433</t>
  </si>
  <si>
    <t>169</t>
  </si>
  <si>
    <t>345610005100</t>
  </si>
  <si>
    <t>Svorkovnica ekvipotencionálna 1801 na povrch</t>
  </si>
  <si>
    <t>2083550447</t>
  </si>
  <si>
    <t>170</t>
  </si>
  <si>
    <t>210220243</t>
  </si>
  <si>
    <t>Svorka FeZn spojovacia SS</t>
  </si>
  <si>
    <t>1837464356</t>
  </si>
  <si>
    <t>171</t>
  </si>
  <si>
    <t>354410003400.S</t>
  </si>
  <si>
    <t>Svorka FeZn spojovacia označenie SS 2 skrutky s príložkou</t>
  </si>
  <si>
    <t>-290440516</t>
  </si>
  <si>
    <t>172</t>
  </si>
  <si>
    <t>210800140</t>
  </si>
  <si>
    <t>Kábel medený uložený pevne CYKY 450/750 V 2x1,5</t>
  </si>
  <si>
    <t>-2022140157</t>
  </si>
  <si>
    <t>173</t>
  </si>
  <si>
    <t>341110000100</t>
  </si>
  <si>
    <t>Kábel medený CYKY-O 2x1,5 mm2</t>
  </si>
  <si>
    <t>-1420517563</t>
  </si>
  <si>
    <t>7*1,1 'Přepočítané koeficientom množstva</t>
  </si>
  <si>
    <t>174</t>
  </si>
  <si>
    <t>210800146</t>
  </si>
  <si>
    <t>Kábel medený uložený pevne CYKY 450/750 V 3x1,5</t>
  </si>
  <si>
    <t>812132908</t>
  </si>
  <si>
    <t>175</t>
  </si>
  <si>
    <t>341110000700</t>
  </si>
  <si>
    <t>Kábel medený CYKY-J 3x1,5 mm2</t>
  </si>
  <si>
    <t>-818784169</t>
  </si>
  <si>
    <t>126*1,1 'Přepočítané koeficientom množstva</t>
  </si>
  <si>
    <t>176</t>
  </si>
  <si>
    <t>210800147</t>
  </si>
  <si>
    <t>Kábel medený uložený pevne CYKY 450/750 V 3x2,5</t>
  </si>
  <si>
    <t>1594927193</t>
  </si>
  <si>
    <t>177</t>
  </si>
  <si>
    <t>341110000800</t>
  </si>
  <si>
    <t>Kábel medený CYKY-J 3x2,5 mm2</t>
  </si>
  <si>
    <t>1091890645</t>
  </si>
  <si>
    <t>178</t>
  </si>
  <si>
    <t>210800152</t>
  </si>
  <si>
    <t>Kábel medený uložený pevne CYKY 450/750 V 4x1,5</t>
  </si>
  <si>
    <t>2037083578</t>
  </si>
  <si>
    <t>179</t>
  </si>
  <si>
    <t>341110001300</t>
  </si>
  <si>
    <t>Kábel medený CYKY-J 4x1,5 mm2</t>
  </si>
  <si>
    <t>2052401318</t>
  </si>
  <si>
    <t>8*1,1 'Přepočítané koeficientom množstva</t>
  </si>
  <si>
    <t>180</t>
  </si>
  <si>
    <t>210800156</t>
  </si>
  <si>
    <t>Kábel medený uložený pevne CYKY 450/750 V 4x10</t>
  </si>
  <si>
    <t>-2078638653</t>
  </si>
  <si>
    <t>181</t>
  </si>
  <si>
    <t>341110001700</t>
  </si>
  <si>
    <t>Kábel medený CYKY-J 4x10 mm2</t>
  </si>
  <si>
    <t>766462629</t>
  </si>
  <si>
    <t>20*1,1 'Přepočítané koeficientom množstva</t>
  </si>
  <si>
    <t>182</t>
  </si>
  <si>
    <t>210800159</t>
  </si>
  <si>
    <t>Kábel medený uložený pevne CYKY 450/750 V 5x2,5</t>
  </si>
  <si>
    <t>-1211529600</t>
  </si>
  <si>
    <t>183</t>
  </si>
  <si>
    <t>341110002000</t>
  </si>
  <si>
    <t>Kábel medený CYKY-J 5x2,5 mm2</t>
  </si>
  <si>
    <t>-1267549131</t>
  </si>
  <si>
    <t>4*1,1 'Přepočítané koeficientom množstva</t>
  </si>
  <si>
    <t>184</t>
  </si>
  <si>
    <t>210800519</t>
  </si>
  <si>
    <t xml:space="preserve">Vodič medený uložený pevne H07V-U (CY) 450/750 V  6</t>
  </si>
  <si>
    <t>-1491348582</t>
  </si>
  <si>
    <t>185</t>
  </si>
  <si>
    <t>341110012300</t>
  </si>
  <si>
    <t xml:space="preserve">Kábel medený H07V-U 6 mm2  ZŽ</t>
  </si>
  <si>
    <t>-715029124</t>
  </si>
  <si>
    <t>186</t>
  </si>
  <si>
    <t>210800520</t>
  </si>
  <si>
    <t xml:space="preserve">Vodič medený uložený pevne H07V-U (CY) 450/750 V  10</t>
  </si>
  <si>
    <t>864786020</t>
  </si>
  <si>
    <t>187</t>
  </si>
  <si>
    <t>341110012400</t>
  </si>
  <si>
    <t xml:space="preserve">Kábel medený H07V-U 10 mm2  ZŽ</t>
  </si>
  <si>
    <t>-4299622</t>
  </si>
  <si>
    <t>30*1,1 'Přepočítané koeficientom množstva</t>
  </si>
  <si>
    <t>188</t>
  </si>
  <si>
    <t>210802159</t>
  </si>
  <si>
    <t xml:space="preserve">Kábel medený uložený pevne  H05VV-F-G 5x0,75</t>
  </si>
  <si>
    <t>-779333077</t>
  </si>
  <si>
    <t>189</t>
  </si>
  <si>
    <t>341310001700</t>
  </si>
  <si>
    <t>Kábel medený flexibilný H05VV-F-G 5x0,75 mm2</t>
  </si>
  <si>
    <t>1229923570</t>
  </si>
  <si>
    <t>2*1,1 'Přepočítané koeficientom množstva</t>
  </si>
  <si>
    <t>190</t>
  </si>
  <si>
    <t>210802323</t>
  </si>
  <si>
    <t xml:space="preserve">Kábel medený uložený pevne H05VV-F-G  3x1,5</t>
  </si>
  <si>
    <t>-209644270</t>
  </si>
  <si>
    <t>191</t>
  </si>
  <si>
    <t>341310011500</t>
  </si>
  <si>
    <t>Vodič medený flexibilný H05VV-F-G 3x1,5 mm2</t>
  </si>
  <si>
    <t>2137470826</t>
  </si>
  <si>
    <t>192</t>
  </si>
  <si>
    <t>210802330</t>
  </si>
  <si>
    <t xml:space="preserve">Kábel medený uložený pevne H05VV-F-G  5x1,0</t>
  </si>
  <si>
    <t>183312493</t>
  </si>
  <si>
    <t>193</t>
  </si>
  <si>
    <t>341310012200</t>
  </si>
  <si>
    <t>Vodič medený flexibilný H05VV-F-G 5x1,0 mm2</t>
  </si>
  <si>
    <t>-1916016971</t>
  </si>
  <si>
    <t>29*1,1 'Přepočítané koeficientom množstva</t>
  </si>
  <si>
    <t>194</t>
  </si>
  <si>
    <t>210802333</t>
  </si>
  <si>
    <t xml:space="preserve">Kábel medený uložený pevne H05VV-F-G  7x0,75</t>
  </si>
  <si>
    <t>-1118819503</t>
  </si>
  <si>
    <t>195</t>
  </si>
  <si>
    <t>341310012500</t>
  </si>
  <si>
    <t>Vodič medený flexibilný H05VV-F-G 7x0,75 mm2</t>
  </si>
  <si>
    <t>-2056377868</t>
  </si>
  <si>
    <t>5*1,1 'Přepočítané koeficientom množstva</t>
  </si>
  <si>
    <t>196</t>
  </si>
  <si>
    <t>210802382</t>
  </si>
  <si>
    <t xml:space="preserve">Kábel medený uložený pevne H05VV-F-X  2x0,75</t>
  </si>
  <si>
    <t>-1903194816</t>
  </si>
  <si>
    <t>197</t>
  </si>
  <si>
    <t>341310030300</t>
  </si>
  <si>
    <t xml:space="preserve">Kábel medený flexibilný H05VV-F-X  2x0,75 mm2</t>
  </si>
  <si>
    <t>415359058</t>
  </si>
  <si>
    <t>91*1,1 'Přepočítané koeficientom množstva</t>
  </si>
  <si>
    <t>198</t>
  </si>
  <si>
    <t>210872018</t>
  </si>
  <si>
    <t>Kábel signálny uložený pevne</t>
  </si>
  <si>
    <t>859173313</t>
  </si>
  <si>
    <t>199</t>
  </si>
  <si>
    <t>341210010900</t>
  </si>
  <si>
    <t>Kábel medený signálny J-Y(St)Y 4x2x0,8 mm2</t>
  </si>
  <si>
    <t>-581893086</t>
  </si>
  <si>
    <t>57*1,1 'Přepočítané koeficientom množstva</t>
  </si>
  <si>
    <t>200</t>
  </si>
  <si>
    <t>210950104</t>
  </si>
  <si>
    <t>Označovací štítok na kábel</t>
  </si>
  <si>
    <t>-1070362458</t>
  </si>
  <si>
    <t>201</t>
  </si>
  <si>
    <t>283810000400</t>
  </si>
  <si>
    <t>Štítok na označenie káblového vývodu uzatvárací 30x8mm</t>
  </si>
  <si>
    <t>540836759</t>
  </si>
  <si>
    <t>23-M</t>
  </si>
  <si>
    <t>Montáže potrubia</t>
  </si>
  <si>
    <t>202</t>
  </si>
  <si>
    <t>230230017</t>
  </si>
  <si>
    <t>Hlavná tlaková skúška vzduchom 0, 6 MPa - STN 38 6413 DN 80</t>
  </si>
  <si>
    <t>-1477144692</t>
  </si>
  <si>
    <t>203</t>
  </si>
  <si>
    <t>230230121</t>
  </si>
  <si>
    <t>Príprava na tlakovú skúšku vzduchom a vodou do 0,6 MPa</t>
  </si>
  <si>
    <t>úsek</t>
  </si>
  <si>
    <t>-1865771812</t>
  </si>
  <si>
    <t>204</t>
  </si>
  <si>
    <t>230230201</t>
  </si>
  <si>
    <t>Príprava na odstránenie plynu z potrubia dusíkom</t>
  </si>
  <si>
    <t>-1534287030</t>
  </si>
  <si>
    <t>205</t>
  </si>
  <si>
    <t>230230212</t>
  </si>
  <si>
    <t xml:space="preserve">Odstránenie plynu z potrubia  DN 80</t>
  </si>
  <si>
    <t>-1766514718</t>
  </si>
  <si>
    <t>206</t>
  </si>
  <si>
    <t>230230291</t>
  </si>
  <si>
    <t xml:space="preserve">Uzavretie alebo otvorenie uzáveru v  DRZ</t>
  </si>
  <si>
    <t>-226107678</t>
  </si>
  <si>
    <t>207</t>
  </si>
  <si>
    <t>230230292</t>
  </si>
  <si>
    <t xml:space="preserve">Napustenie potrubia  OPZ</t>
  </si>
  <si>
    <t>-1194074832</t>
  </si>
  <si>
    <t>36-M</t>
  </si>
  <si>
    <t>Montáž prevádzkových, meracích a regulačných zariadení</t>
  </si>
  <si>
    <t>208</t>
  </si>
  <si>
    <t>220711085</t>
  </si>
  <si>
    <t>Montáž a zapojenie detektoru horľavých plynov</t>
  </si>
  <si>
    <t>-2020037067</t>
  </si>
  <si>
    <t>209</t>
  </si>
  <si>
    <t>404830014400</t>
  </si>
  <si>
    <t>Detektor horľavých plxnov GABA 2S21/RE</t>
  </si>
  <si>
    <t>-261201107</t>
  </si>
  <si>
    <t>210</t>
  </si>
  <si>
    <t>220711086</t>
  </si>
  <si>
    <t>Montáž a zapojenie CO-plyn detektoru</t>
  </si>
  <si>
    <t>830415845</t>
  </si>
  <si>
    <t>211</t>
  </si>
  <si>
    <t>404830015500</t>
  </si>
  <si>
    <t>Detektor CO plynu GABA 2S22/RE</t>
  </si>
  <si>
    <t>-115567906</t>
  </si>
  <si>
    <t>212</t>
  </si>
  <si>
    <t>360410182</t>
  </si>
  <si>
    <t>Montáž ponornej elektródy</t>
  </si>
  <si>
    <t>210686649</t>
  </si>
  <si>
    <t>213</t>
  </si>
  <si>
    <t>389610022420</t>
  </si>
  <si>
    <t>Ponorná elektróda EP 800 + držiak 2960/M32 1"</t>
  </si>
  <si>
    <t>-1010945756</t>
  </si>
  <si>
    <t>214</t>
  </si>
  <si>
    <t>360410410</t>
  </si>
  <si>
    <t>Montáž príložného snímača teploty</t>
  </si>
  <si>
    <t>1991903637</t>
  </si>
  <si>
    <t>215</t>
  </si>
  <si>
    <t>389610002200</t>
  </si>
  <si>
    <t>Snímač teploty NTC príložný</t>
  </si>
  <si>
    <t>-252148934</t>
  </si>
  <si>
    <t>216</t>
  </si>
  <si>
    <t>360410420</t>
  </si>
  <si>
    <t>Montáž ponorného snímača teploty</t>
  </si>
  <si>
    <t>2095247757</t>
  </si>
  <si>
    <t>217</t>
  </si>
  <si>
    <t>389610002400</t>
  </si>
  <si>
    <t>Snímač teploty NTC ponorný s púzdrom</t>
  </si>
  <si>
    <t>-1357087674</t>
  </si>
  <si>
    <t>218</t>
  </si>
  <si>
    <t>361413241</t>
  </si>
  <si>
    <t>Montáž regulátora hladiny</t>
  </si>
  <si>
    <t>-251654356</t>
  </si>
  <si>
    <t>219</t>
  </si>
  <si>
    <t>374410118110</t>
  </si>
  <si>
    <t>Kontaktný regulátor hladiny DTH 12 AK 230V AC, IP54</t>
  </si>
  <si>
    <t>780299930</t>
  </si>
  <si>
    <t>220</t>
  </si>
  <si>
    <t>361414320</t>
  </si>
  <si>
    <t>Montáž núdzového tlačítka</t>
  </si>
  <si>
    <t>-93465690</t>
  </si>
  <si>
    <t>221</t>
  </si>
  <si>
    <t>374420033330</t>
  </si>
  <si>
    <t>Tlačítko núdzového zastavenia povrchová montáž v krabici s aretáciou M22-PV/KC11/IY, IP67, spínací +rozpínací kontakt</t>
  </si>
  <si>
    <t>925401504</t>
  </si>
  <si>
    <t>222</t>
  </si>
  <si>
    <t>361420101</t>
  </si>
  <si>
    <t>Montáž regulátora teploty</t>
  </si>
  <si>
    <t>-1170705090</t>
  </si>
  <si>
    <t>223</t>
  </si>
  <si>
    <t>405610000100</t>
  </si>
  <si>
    <t xml:space="preserve">Regulátor teploty  61113, +20 až +60°C</t>
  </si>
  <si>
    <t>909484100</t>
  </si>
  <si>
    <t>224</t>
  </si>
  <si>
    <t>361420111</t>
  </si>
  <si>
    <t>Montáž ekvitermického regulátora</t>
  </si>
  <si>
    <t>-776671497</t>
  </si>
  <si>
    <t>225</t>
  </si>
  <si>
    <t>389510088100</t>
  </si>
  <si>
    <t>Ekvitermický systémový regulátor MiPro Protherm + snímač vonkajšej teploty</t>
  </si>
  <si>
    <t>356732362</t>
  </si>
  <si>
    <t>226</t>
  </si>
  <si>
    <t>389510088300</t>
  </si>
  <si>
    <t>RED-5 rozširujúci modul</t>
  </si>
  <si>
    <t>-137361854</t>
  </si>
  <si>
    <t>227</t>
  </si>
  <si>
    <t>389510088500</t>
  </si>
  <si>
    <t>Kaskádový modul modul eBus</t>
  </si>
  <si>
    <t>-627370568</t>
  </si>
  <si>
    <t>228</t>
  </si>
  <si>
    <t>361444999</t>
  </si>
  <si>
    <t>Montáž GSM komunikátora so sieťovým adaptérom a zálohovacím modulom</t>
  </si>
  <si>
    <t>-1122736594</t>
  </si>
  <si>
    <t>229</t>
  </si>
  <si>
    <t>385130000100</t>
  </si>
  <si>
    <t>GSM komunikátor a ovládač univerzálny GD-04K</t>
  </si>
  <si>
    <t>1278615611</t>
  </si>
  <si>
    <t>230</t>
  </si>
  <si>
    <t>385130000110</t>
  </si>
  <si>
    <t>Zálohovací modul GD-04A pre GSM komunikátor GD-04K</t>
  </si>
  <si>
    <t>1391336434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</si>
</sst>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6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167" fontId="34" fillId="2" borderId="23" xfId="0" applyNumberFormat="1" applyFont="1" applyFill="1" applyBorder="1" applyAlignment="1" applyProtection="1">
      <alignment vertical="center"/>
      <protection locked="0"/>
    </xf>
    <xf numFmtId="0" fontId="35" fillId="0" borderId="23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="1" customFormat="1" ht="24.96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6</v>
      </c>
    </row>
    <row r="5" s="1" customFormat="1" ht="12" customHeight="1">
      <c r="B5" s="20"/>
      <c r="C5" s="21"/>
      <c r="D5" s="25" t="s">
        <v>11</v>
      </c>
      <c r="E5" s="21"/>
      <c r="F5" s="21"/>
      <c r="G5" s="21"/>
      <c r="H5" s="21"/>
      <c r="I5" s="21"/>
      <c r="J5" s="21"/>
      <c r="K5" s="26" t="s">
        <v>12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13</v>
      </c>
      <c r="BS5" s="16" t="s">
        <v>6</v>
      </c>
    </row>
    <row r="6" s="1" customFormat="1" ht="36.96" customHeight="1">
      <c r="B6" s="20"/>
      <c r="C6" s="21"/>
      <c r="D6" s="28" t="s">
        <v>14</v>
      </c>
      <c r="E6" s="21"/>
      <c r="F6" s="21"/>
      <c r="G6" s="21"/>
      <c r="H6" s="21"/>
      <c r="I6" s="21"/>
      <c r="J6" s="21"/>
      <c r="K6" s="29" t="s">
        <v>15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16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17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18</v>
      </c>
      <c r="E8" s="21"/>
      <c r="F8" s="21"/>
      <c r="G8" s="21"/>
      <c r="H8" s="21"/>
      <c r="I8" s="21"/>
      <c r="J8" s="21"/>
      <c r="K8" s="26" t="s">
        <v>19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20</v>
      </c>
      <c r="AL8" s="21"/>
      <c r="AM8" s="21"/>
      <c r="AN8" s="32" t="s">
        <v>21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23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23</v>
      </c>
      <c r="AL13" s="21"/>
      <c r="AM13" s="21"/>
      <c r="AN13" s="33" t="s">
        <v>27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27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25</v>
      </c>
      <c r="AL14" s="21"/>
      <c r="AM14" s="21"/>
      <c r="AN14" s="33" t="s">
        <v>27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23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25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31</v>
      </c>
    </row>
    <row r="19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23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31</v>
      </c>
    </row>
    <row r="20" s="1" customFormat="1" ht="18.48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14.4" customHeight="1">
      <c r="B26" s="20"/>
      <c r="C26" s="21"/>
      <c r="D26" s="37" t="s">
        <v>35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8">
        <f>ROUND(AG94,2)</f>
        <v>0</v>
      </c>
      <c r="AL26" s="21"/>
      <c r="AM26" s="21"/>
      <c r="AN26" s="21"/>
      <c r="AO26" s="21"/>
      <c r="AP26" s="21"/>
      <c r="AQ26" s="21"/>
      <c r="AR26" s="19"/>
      <c r="BE26" s="30"/>
    </row>
    <row r="27" s="1" customFormat="1" ht="14.4" customHeight="1">
      <c r="B27" s="20"/>
      <c r="C27" s="21"/>
      <c r="D27" s="37" t="s">
        <v>36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8">
        <f>ROUND(AG97, 2)</f>
        <v>0</v>
      </c>
      <c r="AL27" s="38"/>
      <c r="AM27" s="38"/>
      <c r="AN27" s="38"/>
      <c r="AO27" s="38"/>
      <c r="AP27" s="21"/>
      <c r="AQ27" s="21"/>
      <c r="AR27" s="19"/>
      <c r="BE27" s="30"/>
    </row>
    <row r="28" s="2" customFormat="1" ht="6.96" customHeigh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BE28" s="30"/>
    </row>
    <row r="29" s="2" customFormat="1" ht="25.92" customHeight="1">
      <c r="A29" s="39"/>
      <c r="B29" s="40"/>
      <c r="C29" s="41"/>
      <c r="D29" s="43" t="s">
        <v>37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ROUND(AK26 + AK27, 2)</f>
        <v>0</v>
      </c>
      <c r="AL29" s="44"/>
      <c r="AM29" s="44"/>
      <c r="AN29" s="44"/>
      <c r="AO29" s="44"/>
      <c r="AP29" s="41"/>
      <c r="AQ29" s="41"/>
      <c r="AR29" s="42"/>
      <c r="BE29" s="30"/>
    </row>
    <row r="30" s="2" customFormat="1" ht="6.96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BE30" s="30"/>
    </row>
    <row r="31" s="2" customForma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6" t="s">
        <v>38</v>
      </c>
      <c r="M31" s="46"/>
      <c r="N31" s="46"/>
      <c r="O31" s="46"/>
      <c r="P31" s="46"/>
      <c r="Q31" s="41"/>
      <c r="R31" s="41"/>
      <c r="S31" s="41"/>
      <c r="T31" s="41"/>
      <c r="U31" s="41"/>
      <c r="V31" s="41"/>
      <c r="W31" s="46" t="s">
        <v>39</v>
      </c>
      <c r="X31" s="46"/>
      <c r="Y31" s="46"/>
      <c r="Z31" s="46"/>
      <c r="AA31" s="46"/>
      <c r="AB31" s="46"/>
      <c r="AC31" s="46"/>
      <c r="AD31" s="46"/>
      <c r="AE31" s="46"/>
      <c r="AF31" s="41"/>
      <c r="AG31" s="41"/>
      <c r="AH31" s="41"/>
      <c r="AI31" s="41"/>
      <c r="AJ31" s="41"/>
      <c r="AK31" s="46" t="s">
        <v>40</v>
      </c>
      <c r="AL31" s="46"/>
      <c r="AM31" s="46"/>
      <c r="AN31" s="46"/>
      <c r="AO31" s="46"/>
      <c r="AP31" s="41"/>
      <c r="AQ31" s="41"/>
      <c r="AR31" s="42"/>
      <c r="BE31" s="30"/>
    </row>
    <row r="32" s="3" customFormat="1" ht="14.4" customHeight="1">
      <c r="A32" s="3"/>
      <c r="B32" s="47"/>
      <c r="C32" s="48"/>
      <c r="D32" s="31" t="s">
        <v>41</v>
      </c>
      <c r="E32" s="48"/>
      <c r="F32" s="31" t="s">
        <v>42</v>
      </c>
      <c r="G32" s="48"/>
      <c r="H32" s="48"/>
      <c r="I32" s="48"/>
      <c r="J32" s="48"/>
      <c r="K32" s="48"/>
      <c r="L32" s="49">
        <v>0.20000000000000001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ROUND(AZ94 + SUM(CD97:CD101),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f>ROUND(AV94 + SUM(BY97:BY101), 2)</f>
        <v>0</v>
      </c>
      <c r="AL32" s="48"/>
      <c r="AM32" s="48"/>
      <c r="AN32" s="48"/>
      <c r="AO32" s="48"/>
      <c r="AP32" s="48"/>
      <c r="AQ32" s="48"/>
      <c r="AR32" s="51"/>
      <c r="BE32" s="52"/>
    </row>
    <row r="33" s="3" customFormat="1" ht="14.4" customHeight="1">
      <c r="A33" s="3"/>
      <c r="B33" s="47"/>
      <c r="C33" s="48"/>
      <c r="D33" s="48"/>
      <c r="E33" s="48"/>
      <c r="F33" s="31" t="s">
        <v>43</v>
      </c>
      <c r="G33" s="48"/>
      <c r="H33" s="48"/>
      <c r="I33" s="48"/>
      <c r="J33" s="48"/>
      <c r="K33" s="48"/>
      <c r="L33" s="49">
        <v>0.20000000000000001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ROUND(BA94 + SUM(CE97:CE101),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f>ROUND(AW94 + SUM(BZ97:BZ101), 2)</f>
        <v>0</v>
      </c>
      <c r="AL33" s="48"/>
      <c r="AM33" s="48"/>
      <c r="AN33" s="48"/>
      <c r="AO33" s="48"/>
      <c r="AP33" s="48"/>
      <c r="AQ33" s="48"/>
      <c r="AR33" s="51"/>
      <c r="BE33" s="52"/>
    </row>
    <row r="34" hidden="1" s="3" customFormat="1" ht="14.4" customHeight="1">
      <c r="A34" s="3"/>
      <c r="B34" s="47"/>
      <c r="C34" s="48"/>
      <c r="D34" s="48"/>
      <c r="E34" s="48"/>
      <c r="F34" s="31" t="s">
        <v>44</v>
      </c>
      <c r="G34" s="48"/>
      <c r="H34" s="48"/>
      <c r="I34" s="48"/>
      <c r="J34" s="48"/>
      <c r="K34" s="48"/>
      <c r="L34" s="49">
        <v>0.20000000000000001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50">
        <f>ROUND(BB94 + SUM(CF97:CF101), 2)</f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0">
        <v>0</v>
      </c>
      <c r="AL34" s="48"/>
      <c r="AM34" s="48"/>
      <c r="AN34" s="48"/>
      <c r="AO34" s="48"/>
      <c r="AP34" s="48"/>
      <c r="AQ34" s="48"/>
      <c r="AR34" s="51"/>
      <c r="BE34" s="52"/>
    </row>
    <row r="35" hidden="1" s="3" customFormat="1" ht="14.4" customHeight="1">
      <c r="A35" s="3"/>
      <c r="B35" s="47"/>
      <c r="C35" s="48"/>
      <c r="D35" s="48"/>
      <c r="E35" s="48"/>
      <c r="F35" s="31" t="s">
        <v>45</v>
      </c>
      <c r="G35" s="48"/>
      <c r="H35" s="48"/>
      <c r="I35" s="48"/>
      <c r="J35" s="48"/>
      <c r="K35" s="48"/>
      <c r="L35" s="49">
        <v>0.20000000000000001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0">
        <f>ROUND(BC94 + SUM(CG97:CG101), 2)</f>
        <v>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0">
        <v>0</v>
      </c>
      <c r="AL35" s="48"/>
      <c r="AM35" s="48"/>
      <c r="AN35" s="48"/>
      <c r="AO35" s="48"/>
      <c r="AP35" s="48"/>
      <c r="AQ35" s="48"/>
      <c r="AR35" s="51"/>
      <c r="BE35" s="3"/>
    </row>
    <row r="36" hidden="1" s="3" customFormat="1" ht="14.4" customHeight="1">
      <c r="A36" s="3"/>
      <c r="B36" s="47"/>
      <c r="C36" s="48"/>
      <c r="D36" s="48"/>
      <c r="E36" s="48"/>
      <c r="F36" s="31" t="s">
        <v>46</v>
      </c>
      <c r="G36" s="48"/>
      <c r="H36" s="48"/>
      <c r="I36" s="48"/>
      <c r="J36" s="48"/>
      <c r="K36" s="48"/>
      <c r="L36" s="49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0">
        <f>ROUND(BD94 + SUM(CH97:CH101), 2)</f>
        <v>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>
        <v>0</v>
      </c>
      <c r="AL36" s="48"/>
      <c r="AM36" s="48"/>
      <c r="AN36" s="48"/>
      <c r="AO36" s="48"/>
      <c r="AP36" s="48"/>
      <c r="AQ36" s="48"/>
      <c r="AR36" s="51"/>
      <c r="BE36" s="3"/>
    </row>
    <row r="37" s="2" customFormat="1" ht="6.96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BE37" s="39"/>
    </row>
    <row r="38" s="2" customFormat="1" ht="25.92" customHeight="1">
      <c r="A38" s="39"/>
      <c r="B38" s="40"/>
      <c r="C38" s="53"/>
      <c r="D38" s="54" t="s">
        <v>47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 t="s">
        <v>48</v>
      </c>
      <c r="U38" s="55"/>
      <c r="V38" s="55"/>
      <c r="W38" s="55"/>
      <c r="X38" s="57" t="s">
        <v>49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8">
        <f>SUM(AK29:AK36)</f>
        <v>0</v>
      </c>
      <c r="AL38" s="55"/>
      <c r="AM38" s="55"/>
      <c r="AN38" s="55"/>
      <c r="AO38" s="59"/>
      <c r="AP38" s="53"/>
      <c r="AQ38" s="53"/>
      <c r="AR38" s="42"/>
      <c r="BE38" s="39"/>
    </row>
    <row r="39" s="2" customFormat="1" ht="6.96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BE39" s="39"/>
    </row>
    <row r="40" s="2" customFormat="1" ht="14.4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BE40" s="3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9"/>
      <c r="B60" s="40"/>
      <c r="C60" s="41"/>
      <c r="D60" s="65" t="s">
        <v>52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5" t="s">
        <v>53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5" t="s">
        <v>52</v>
      </c>
      <c r="AI60" s="44"/>
      <c r="AJ60" s="44"/>
      <c r="AK60" s="44"/>
      <c r="AL60" s="44"/>
      <c r="AM60" s="65" t="s">
        <v>53</v>
      </c>
      <c r="AN60" s="44"/>
      <c r="AO60" s="44"/>
      <c r="AP60" s="41"/>
      <c r="AQ60" s="41"/>
      <c r="AR60" s="42"/>
      <c r="BE60" s="39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2"/>
      <c r="BE64" s="39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9"/>
      <c r="B75" s="40"/>
      <c r="C75" s="41"/>
      <c r="D75" s="65" t="s">
        <v>52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5" t="s">
        <v>53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5" t="s">
        <v>52</v>
      </c>
      <c r="AI75" s="44"/>
      <c r="AJ75" s="44"/>
      <c r="AK75" s="44"/>
      <c r="AL75" s="44"/>
      <c r="AM75" s="65" t="s">
        <v>53</v>
      </c>
      <c r="AN75" s="44"/>
      <c r="AO75" s="44"/>
      <c r="AP75" s="41"/>
      <c r="AQ75" s="41"/>
      <c r="AR75" s="42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2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2"/>
      <c r="BE81" s="39"/>
    </row>
    <row r="82" s="2" customFormat="1" ht="24.96" customHeight="1">
      <c r="A82" s="39"/>
      <c r="B82" s="40"/>
      <c r="C82" s="22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  <c r="BE83" s="39"/>
    </row>
    <row r="84" s="4" customFormat="1" ht="12" customHeight="1">
      <c r="A84" s="4"/>
      <c r="B84" s="71"/>
      <c r="C84" s="31" t="s">
        <v>11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1389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14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Odstránenie havarijného stavu kotolne - vilka ZŠ Dr.J.Derera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  <c r="BE86" s="39"/>
    </row>
    <row r="87" s="2" customFormat="1" ht="12" customHeight="1">
      <c r="A87" s="39"/>
      <c r="B87" s="40"/>
      <c r="C87" s="31" t="s">
        <v>18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Malacky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1" t="s">
        <v>20</v>
      </c>
      <c r="AJ87" s="41"/>
      <c r="AK87" s="41"/>
      <c r="AL87" s="41"/>
      <c r="AM87" s="80" t="str">
        <f>IF(AN8= "","",AN8)</f>
        <v>3. 7. 2020</v>
      </c>
      <c r="AN87" s="80"/>
      <c r="AO87" s="41"/>
      <c r="AP87" s="41"/>
      <c r="AQ87" s="41"/>
      <c r="AR87" s="42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  <c r="BE88" s="39"/>
    </row>
    <row r="89" s="2" customFormat="1" ht="15.15" customHeight="1">
      <c r="A89" s="39"/>
      <c r="B89" s="40"/>
      <c r="C89" s="31" t="s">
        <v>22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ZŠ Dr.J.Derera Malacky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1" t="s">
        <v>28</v>
      </c>
      <c r="AJ89" s="41"/>
      <c r="AK89" s="41"/>
      <c r="AL89" s="41"/>
      <c r="AM89" s="81" t="str">
        <f>IF(E17="","",E17)</f>
        <v>Ing. Slavomír Bobek</v>
      </c>
      <c r="AN89" s="72"/>
      <c r="AO89" s="72"/>
      <c r="AP89" s="72"/>
      <c r="AQ89" s="41"/>
      <c r="AR89" s="42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1" t="s">
        <v>26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1" t="s">
        <v>32</v>
      </c>
      <c r="AJ90" s="41"/>
      <c r="AK90" s="41"/>
      <c r="AL90" s="41"/>
      <c r="AM90" s="81" t="str">
        <f>IF(E20="","",E20)</f>
        <v>Ing. Juraj Havetta</v>
      </c>
      <c r="AN90" s="72"/>
      <c r="AO90" s="72"/>
      <c r="AP90" s="72"/>
      <c r="AQ90" s="41"/>
      <c r="AR90" s="42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2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ROUND(AZ94*L32,2)</f>
        <v>0</v>
      </c>
      <c r="AW94" s="115">
        <f>ROUND(BA94*L33,2)</f>
        <v>0</v>
      </c>
      <c r="AX94" s="115">
        <f>ROUND(BB94*L32,2)</f>
        <v>0</v>
      </c>
      <c r="AY94" s="115">
        <f>ROUND(BC94*L33,2)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76</v>
      </c>
      <c r="BT94" s="118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="7" customFormat="1" ht="24.75" customHeight="1">
      <c r="A95" s="119" t="s">
        <v>80</v>
      </c>
      <c r="B95" s="120"/>
      <c r="C95" s="121"/>
      <c r="D95" s="122" t="s">
        <v>12</v>
      </c>
      <c r="E95" s="122"/>
      <c r="F95" s="122"/>
      <c r="G95" s="122"/>
      <c r="H95" s="122"/>
      <c r="I95" s="123"/>
      <c r="J95" s="122" t="s">
        <v>15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'1389 - Odstránenie havari...'!J30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'1389 - Odstránenie havari...'!P143</f>
        <v>0</v>
      </c>
      <c r="AV95" s="128">
        <f>'1389 - Odstránenie havari...'!J33</f>
        <v>0</v>
      </c>
      <c r="AW95" s="128">
        <f>'1389 - Odstránenie havari...'!J34</f>
        <v>0</v>
      </c>
      <c r="AX95" s="128">
        <f>'1389 - Odstránenie havari...'!J35</f>
        <v>0</v>
      </c>
      <c r="AY95" s="128">
        <f>'1389 - Odstránenie havari...'!J36</f>
        <v>0</v>
      </c>
      <c r="AZ95" s="128">
        <f>'1389 - Odstránenie havari...'!F33</f>
        <v>0</v>
      </c>
      <c r="BA95" s="128">
        <f>'1389 - Odstránenie havari...'!F34</f>
        <v>0</v>
      </c>
      <c r="BB95" s="128">
        <f>'1389 - Odstránenie havari...'!F35</f>
        <v>0</v>
      </c>
      <c r="BC95" s="128">
        <f>'1389 - Odstránenie havari...'!F36</f>
        <v>0</v>
      </c>
      <c r="BD95" s="130">
        <f>'1389 - Odstránenie havari...'!F37</f>
        <v>0</v>
      </c>
      <c r="BE95" s="7"/>
      <c r="BT95" s="131" t="s">
        <v>82</v>
      </c>
      <c r="BU95" s="131" t="s">
        <v>83</v>
      </c>
      <c r="BV95" s="131" t="s">
        <v>78</v>
      </c>
      <c r="BW95" s="131" t="s">
        <v>5</v>
      </c>
      <c r="BX95" s="131" t="s">
        <v>79</v>
      </c>
      <c r="CL95" s="131" t="s">
        <v>1</v>
      </c>
    </row>
    <row r="96"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19"/>
    </row>
    <row r="97" s="2" customFormat="1" ht="30" customHeight="1">
      <c r="A97" s="39"/>
      <c r="B97" s="40"/>
      <c r="C97" s="108" t="s">
        <v>84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111">
        <f>ROUND(SUM(AG98:AG101), 2)</f>
        <v>0</v>
      </c>
      <c r="AH97" s="111"/>
      <c r="AI97" s="111"/>
      <c r="AJ97" s="111"/>
      <c r="AK97" s="111"/>
      <c r="AL97" s="111"/>
      <c r="AM97" s="111"/>
      <c r="AN97" s="111">
        <f>ROUND(SUM(AN98:AN101), 2)</f>
        <v>0</v>
      </c>
      <c r="AO97" s="111"/>
      <c r="AP97" s="111"/>
      <c r="AQ97" s="132"/>
      <c r="AR97" s="42"/>
      <c r="AS97" s="101" t="s">
        <v>85</v>
      </c>
      <c r="AT97" s="102" t="s">
        <v>86</v>
      </c>
      <c r="AU97" s="102" t="s">
        <v>41</v>
      </c>
      <c r="AV97" s="103" t="s">
        <v>64</v>
      </c>
      <c r="AW97" s="39"/>
      <c r="AX97" s="39"/>
      <c r="AY97" s="39"/>
      <c r="AZ97" s="39"/>
      <c r="BA97" s="39"/>
      <c r="BB97" s="39"/>
      <c r="BC97" s="39"/>
      <c r="BD97" s="39"/>
      <c r="BE97" s="39"/>
    </row>
    <row r="98" s="2" customFormat="1" ht="19.92" customHeight="1">
      <c r="A98" s="39"/>
      <c r="B98" s="40"/>
      <c r="C98" s="41"/>
      <c r="D98" s="133" t="s">
        <v>87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41"/>
      <c r="AD98" s="41"/>
      <c r="AE98" s="41"/>
      <c r="AF98" s="41"/>
      <c r="AG98" s="134">
        <f>ROUND(AG94 * AS98, 2)</f>
        <v>0</v>
      </c>
      <c r="AH98" s="135"/>
      <c r="AI98" s="135"/>
      <c r="AJ98" s="135"/>
      <c r="AK98" s="135"/>
      <c r="AL98" s="135"/>
      <c r="AM98" s="135"/>
      <c r="AN98" s="135">
        <f>ROUND(AG98 + AV98, 2)</f>
        <v>0</v>
      </c>
      <c r="AO98" s="135"/>
      <c r="AP98" s="135"/>
      <c r="AQ98" s="41"/>
      <c r="AR98" s="42"/>
      <c r="AS98" s="136">
        <v>0</v>
      </c>
      <c r="AT98" s="137" t="s">
        <v>88</v>
      </c>
      <c r="AU98" s="137" t="s">
        <v>42</v>
      </c>
      <c r="AV98" s="138">
        <f>ROUND(IF(AU98="základná",AG98*L32,IF(AU98="znížená",AG98*L33,0)), 2)</f>
        <v>0</v>
      </c>
      <c r="AW98" s="39"/>
      <c r="AX98" s="39"/>
      <c r="AY98" s="39"/>
      <c r="AZ98" s="39"/>
      <c r="BA98" s="39"/>
      <c r="BB98" s="39"/>
      <c r="BC98" s="39"/>
      <c r="BD98" s="39"/>
      <c r="BE98" s="39"/>
      <c r="BV98" s="16" t="s">
        <v>89</v>
      </c>
      <c r="BY98" s="139">
        <f>IF(AU98="základná",AV98,0)</f>
        <v>0</v>
      </c>
      <c r="BZ98" s="139">
        <f>IF(AU98="znížená",AV98,0)</f>
        <v>0</v>
      </c>
      <c r="CA98" s="139">
        <v>0</v>
      </c>
      <c r="CB98" s="139">
        <v>0</v>
      </c>
      <c r="CC98" s="139">
        <v>0</v>
      </c>
      <c r="CD98" s="139">
        <f>IF(AU98="základná",AG98,0)</f>
        <v>0</v>
      </c>
      <c r="CE98" s="139">
        <f>IF(AU98="znížená",AG98,0)</f>
        <v>0</v>
      </c>
      <c r="CF98" s="139">
        <f>IF(AU98="zákl. prenesená",AG98,0)</f>
        <v>0</v>
      </c>
      <c r="CG98" s="139">
        <f>IF(AU98="zníž. prenesená",AG98,0)</f>
        <v>0</v>
      </c>
      <c r="CH98" s="139">
        <f>IF(AU98="nulová",AG98,0)</f>
        <v>0</v>
      </c>
      <c r="CI98" s="16">
        <f>IF(AU98="základná",1,IF(AU98="znížená",2,IF(AU98="zákl. prenesená",4,IF(AU98="zníž. prenesená",5,3))))</f>
        <v>1</v>
      </c>
      <c r="CJ98" s="16">
        <f>IF(AT98="stavebná časť",1,IF(AT98="investičná časť",2,3))</f>
        <v>1</v>
      </c>
      <c r="CK98" s="16" t="str">
        <f>IF(D98="Vyplň vlastné","","x")</f>
        <v>x</v>
      </c>
    </row>
    <row r="99" s="2" customFormat="1" ht="19.92" customHeight="1">
      <c r="A99" s="39"/>
      <c r="B99" s="40"/>
      <c r="C99" s="41"/>
      <c r="D99" s="140" t="s">
        <v>90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41"/>
      <c r="AD99" s="41"/>
      <c r="AE99" s="41"/>
      <c r="AF99" s="41"/>
      <c r="AG99" s="134">
        <f>ROUND(AG94 * AS99, 2)</f>
        <v>0</v>
      </c>
      <c r="AH99" s="135"/>
      <c r="AI99" s="135"/>
      <c r="AJ99" s="135"/>
      <c r="AK99" s="135"/>
      <c r="AL99" s="135"/>
      <c r="AM99" s="135"/>
      <c r="AN99" s="135">
        <f>ROUND(AG99 + AV99, 2)</f>
        <v>0</v>
      </c>
      <c r="AO99" s="135"/>
      <c r="AP99" s="135"/>
      <c r="AQ99" s="41"/>
      <c r="AR99" s="42"/>
      <c r="AS99" s="136">
        <v>0</v>
      </c>
      <c r="AT99" s="137" t="s">
        <v>88</v>
      </c>
      <c r="AU99" s="137" t="s">
        <v>42</v>
      </c>
      <c r="AV99" s="138">
        <f>ROUND(IF(AU99="základná",AG99*L32,IF(AU99="znížená",AG99*L33,0)), 2)</f>
        <v>0</v>
      </c>
      <c r="AW99" s="39"/>
      <c r="AX99" s="39"/>
      <c r="AY99" s="39"/>
      <c r="AZ99" s="39"/>
      <c r="BA99" s="39"/>
      <c r="BB99" s="39"/>
      <c r="BC99" s="39"/>
      <c r="BD99" s="39"/>
      <c r="BE99" s="39"/>
      <c r="BV99" s="16" t="s">
        <v>91</v>
      </c>
      <c r="BY99" s="139">
        <f>IF(AU99="základná",AV99,0)</f>
        <v>0</v>
      </c>
      <c r="BZ99" s="139">
        <f>IF(AU99="znížená",AV99,0)</f>
        <v>0</v>
      </c>
      <c r="CA99" s="139">
        <v>0</v>
      </c>
      <c r="CB99" s="139">
        <v>0</v>
      </c>
      <c r="CC99" s="139">
        <v>0</v>
      </c>
      <c r="CD99" s="139">
        <f>IF(AU99="základná",AG99,0)</f>
        <v>0</v>
      </c>
      <c r="CE99" s="139">
        <f>IF(AU99="znížená",AG99,0)</f>
        <v>0</v>
      </c>
      <c r="CF99" s="139">
        <f>IF(AU99="zákl. prenesená",AG99,0)</f>
        <v>0</v>
      </c>
      <c r="CG99" s="139">
        <f>IF(AU99="zníž. prenesená",AG99,0)</f>
        <v>0</v>
      </c>
      <c r="CH99" s="139">
        <f>IF(AU99="nulová",AG99,0)</f>
        <v>0</v>
      </c>
      <c r="CI99" s="16">
        <f>IF(AU99="základná",1,IF(AU99="znížená",2,IF(AU99="zákl. prenesená",4,IF(AU99="zníž. prenesená",5,3))))</f>
        <v>1</v>
      </c>
      <c r="CJ99" s="16">
        <f>IF(AT99="stavebná časť",1,IF(AT99="investičná časť",2,3))</f>
        <v>1</v>
      </c>
      <c r="CK99" s="16" t="str">
        <f>IF(D99="Vyplň vlastné","","x")</f>
        <v/>
      </c>
    </row>
    <row r="100" s="2" customFormat="1" ht="19.92" customHeight="1">
      <c r="A100" s="39"/>
      <c r="B100" s="40"/>
      <c r="C100" s="41"/>
      <c r="D100" s="140" t="s">
        <v>90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41"/>
      <c r="AD100" s="41"/>
      <c r="AE100" s="41"/>
      <c r="AF100" s="41"/>
      <c r="AG100" s="134">
        <f>ROUND(AG94 * AS100, 2)</f>
        <v>0</v>
      </c>
      <c r="AH100" s="135"/>
      <c r="AI100" s="135"/>
      <c r="AJ100" s="135"/>
      <c r="AK100" s="135"/>
      <c r="AL100" s="135"/>
      <c r="AM100" s="135"/>
      <c r="AN100" s="135">
        <f>ROUND(AG100 + AV100, 2)</f>
        <v>0</v>
      </c>
      <c r="AO100" s="135"/>
      <c r="AP100" s="135"/>
      <c r="AQ100" s="41"/>
      <c r="AR100" s="42"/>
      <c r="AS100" s="136">
        <v>0</v>
      </c>
      <c r="AT100" s="137" t="s">
        <v>88</v>
      </c>
      <c r="AU100" s="137" t="s">
        <v>42</v>
      </c>
      <c r="AV100" s="138">
        <f>ROUND(IF(AU100="základná",AG100*L32,IF(AU100="znížená",AG100*L33,0)), 2)</f>
        <v>0</v>
      </c>
      <c r="AW100" s="39"/>
      <c r="AX100" s="39"/>
      <c r="AY100" s="39"/>
      <c r="AZ100" s="39"/>
      <c r="BA100" s="39"/>
      <c r="BB100" s="39"/>
      <c r="BC100" s="39"/>
      <c r="BD100" s="39"/>
      <c r="BE100" s="39"/>
      <c r="BV100" s="16" t="s">
        <v>91</v>
      </c>
      <c r="BY100" s="139">
        <f>IF(AU100="základná",AV100,0)</f>
        <v>0</v>
      </c>
      <c r="BZ100" s="139">
        <f>IF(AU100="znížená",AV100,0)</f>
        <v>0</v>
      </c>
      <c r="CA100" s="139">
        <v>0</v>
      </c>
      <c r="CB100" s="139">
        <v>0</v>
      </c>
      <c r="CC100" s="139">
        <v>0</v>
      </c>
      <c r="CD100" s="139">
        <f>IF(AU100="základná",AG100,0)</f>
        <v>0</v>
      </c>
      <c r="CE100" s="139">
        <f>IF(AU100="znížená",AG100,0)</f>
        <v>0</v>
      </c>
      <c r="CF100" s="139">
        <f>IF(AU100="zákl. prenesená",AG100,0)</f>
        <v>0</v>
      </c>
      <c r="CG100" s="139">
        <f>IF(AU100="zníž. prenesená",AG100,0)</f>
        <v>0</v>
      </c>
      <c r="CH100" s="139">
        <f>IF(AU100="nulová",AG100,0)</f>
        <v>0</v>
      </c>
      <c r="CI100" s="16">
        <f>IF(AU100="základná",1,IF(AU100="znížená",2,IF(AU100="zákl. prenesená",4,IF(AU100="zníž. prenesená",5,3))))</f>
        <v>1</v>
      </c>
      <c r="CJ100" s="16">
        <f>IF(AT100="stavebná časť",1,IF(AT100="investičná časť",2,3))</f>
        <v>1</v>
      </c>
      <c r="CK100" s="16" t="str">
        <f>IF(D100="Vyplň vlastné","","x")</f>
        <v/>
      </c>
    </row>
    <row r="101" s="2" customFormat="1" ht="19.92" customHeight="1">
      <c r="A101" s="39"/>
      <c r="B101" s="40"/>
      <c r="C101" s="41"/>
      <c r="D101" s="140" t="s">
        <v>90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41"/>
      <c r="AD101" s="41"/>
      <c r="AE101" s="41"/>
      <c r="AF101" s="41"/>
      <c r="AG101" s="134">
        <f>ROUND(AG94 * AS101, 2)</f>
        <v>0</v>
      </c>
      <c r="AH101" s="135"/>
      <c r="AI101" s="135"/>
      <c r="AJ101" s="135"/>
      <c r="AK101" s="135"/>
      <c r="AL101" s="135"/>
      <c r="AM101" s="135"/>
      <c r="AN101" s="135">
        <f>ROUND(AG101 + AV101, 2)</f>
        <v>0</v>
      </c>
      <c r="AO101" s="135"/>
      <c r="AP101" s="135"/>
      <c r="AQ101" s="41"/>
      <c r="AR101" s="42"/>
      <c r="AS101" s="141">
        <v>0</v>
      </c>
      <c r="AT101" s="142" t="s">
        <v>88</v>
      </c>
      <c r="AU101" s="142" t="s">
        <v>42</v>
      </c>
      <c r="AV101" s="143">
        <f>ROUND(IF(AU101="základná",AG101*L32,IF(AU101="znížená",AG101*L33,0)), 2)</f>
        <v>0</v>
      </c>
      <c r="AW101" s="39"/>
      <c r="AX101" s="39"/>
      <c r="AY101" s="39"/>
      <c r="AZ101" s="39"/>
      <c r="BA101" s="39"/>
      <c r="BB101" s="39"/>
      <c r="BC101" s="39"/>
      <c r="BD101" s="39"/>
      <c r="BE101" s="39"/>
      <c r="BV101" s="16" t="s">
        <v>91</v>
      </c>
      <c r="BY101" s="139">
        <f>IF(AU101="základná",AV101,0)</f>
        <v>0</v>
      </c>
      <c r="BZ101" s="139">
        <f>IF(AU101="znížená",AV101,0)</f>
        <v>0</v>
      </c>
      <c r="CA101" s="139">
        <v>0</v>
      </c>
      <c r="CB101" s="139">
        <v>0</v>
      </c>
      <c r="CC101" s="139">
        <v>0</v>
      </c>
      <c r="CD101" s="139">
        <f>IF(AU101="základná",AG101,0)</f>
        <v>0</v>
      </c>
      <c r="CE101" s="139">
        <f>IF(AU101="znížená",AG101,0)</f>
        <v>0</v>
      </c>
      <c r="CF101" s="139">
        <f>IF(AU101="zákl. prenesená",AG101,0)</f>
        <v>0</v>
      </c>
      <c r="CG101" s="139">
        <f>IF(AU101="zníž. prenesená",AG101,0)</f>
        <v>0</v>
      </c>
      <c r="CH101" s="139">
        <f>IF(AU101="nulová",AG101,0)</f>
        <v>0</v>
      </c>
      <c r="CI101" s="16">
        <f>IF(AU101="základná",1,IF(AU101="znížená",2,IF(AU101="zákl. prenesená",4,IF(AU101="zníž. prenesená",5,3))))</f>
        <v>1</v>
      </c>
      <c r="CJ101" s="16">
        <f>IF(AT101="stavebná časť",1,IF(AT101="investičná časť",2,3))</f>
        <v>1</v>
      </c>
      <c r="CK101" s="16" t="str">
        <f>IF(D101="Vyplň vlastné","","x")</f>
        <v/>
      </c>
    </row>
    <row r="102" s="2" customFormat="1" ht="10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2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="2" customFormat="1" ht="30" customHeight="1">
      <c r="A103" s="39"/>
      <c r="B103" s="40"/>
      <c r="C103" s="144" t="s">
        <v>92</v>
      </c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6">
        <f>ROUND(AG94 + AG97, 2)</f>
        <v>0</v>
      </c>
      <c r="AH103" s="146"/>
      <c r="AI103" s="146"/>
      <c r="AJ103" s="146"/>
      <c r="AK103" s="146"/>
      <c r="AL103" s="146"/>
      <c r="AM103" s="146"/>
      <c r="AN103" s="146">
        <f>ROUND(AN94 + AN97, 2)</f>
        <v>0</v>
      </c>
      <c r="AO103" s="146"/>
      <c r="AP103" s="146"/>
      <c r="AQ103" s="145"/>
      <c r="AR103" s="42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="2" customFormat="1" ht="6.96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42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</sheetData>
  <sheetProtection sheet="1" formatColumns="0" formatRows="0" objects="1" scenarios="1" spinCount="100000" saltValue="9PC6UmRnD6Ngi8UlVNyf71O+aMo1kIj4VVczaUzL/n6boZpzPQdNGW3rqgNbej1AGAtiRaDk4sijAjQxpHVTHQ==" hashValue="fowCQCXwnHxMOr9WXLlW5h4k3nSOHs5Pc+EiryDlgfyk0ugofVEedle+2cRcBdoRUGWQjc8Jr1YKdxVJZgMAAw==" algorithmName="SHA-512" password="CC35"/>
  <mergeCells count="60">
    <mergeCell ref="L85:AO85"/>
    <mergeCell ref="AM87:AN87"/>
    <mergeCell ref="AS89:AT91"/>
    <mergeCell ref="AM89:AP89"/>
    <mergeCell ref="AM90:AP90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8:AM98"/>
    <mergeCell ref="D98:AB98"/>
    <mergeCell ref="AN98:AP98"/>
    <mergeCell ref="AG99:AM99"/>
    <mergeCell ref="D99:AB99"/>
    <mergeCell ref="AN99:AP99"/>
    <mergeCell ref="D100:AB100"/>
    <mergeCell ref="AG100:AM100"/>
    <mergeCell ref="AN100:AP100"/>
    <mergeCell ref="D101:AB101"/>
    <mergeCell ref="AG101:AM101"/>
    <mergeCell ref="AN101:AP101"/>
    <mergeCell ref="AG94:AM94"/>
    <mergeCell ref="AN94:AP94"/>
    <mergeCell ref="AG97:AM97"/>
    <mergeCell ref="AN97:AP97"/>
    <mergeCell ref="AG103:AM103"/>
    <mergeCell ref="AN103:AP103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2:AE32"/>
    <mergeCell ref="AK32:AO32"/>
    <mergeCell ref="L33:P33"/>
    <mergeCell ref="AK33:AO33"/>
    <mergeCell ref="W33:AE33"/>
    <mergeCell ref="L34:P34"/>
    <mergeCell ref="AK34:AO34"/>
    <mergeCell ref="W34:AE34"/>
    <mergeCell ref="W35:AE35"/>
    <mergeCell ref="L35:P35"/>
    <mergeCell ref="AK35:AO35"/>
    <mergeCell ref="AK36:AO36"/>
    <mergeCell ref="L36:P36"/>
    <mergeCell ref="W36:AE36"/>
    <mergeCell ref="X38:AB38"/>
    <mergeCell ref="AK38:AO38"/>
    <mergeCell ref="AR2:BE2"/>
  </mergeCells>
  <dataValidations count="2">
    <dataValidation type="list" allowBlank="1" showInputMessage="1" showErrorMessage="1" error="Povolené sú hodnoty základná, znížená, nulová." sqref="AU97:AU101">
      <formula1>"základná, znížená, nulová"</formula1>
    </dataValidation>
    <dataValidation type="list" allowBlank="1" showInputMessage="1" showErrorMessage="1" error="Povolené sú hodnoty stavebná časť, technologická časť, investičná časť." sqref="AT97:AT101">
      <formula1>"stavebná časť, technologická časť, investičná časť"</formula1>
    </dataValidation>
  </dataValidations>
  <hyperlinks>
    <hyperlink ref="A95" location="'1389 - Odstránenie havari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7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="1" customFormat="1" ht="6.96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19"/>
      <c r="AT3" s="16" t="s">
        <v>77</v>
      </c>
    </row>
    <row r="4" s="1" customFormat="1" ht="24.96" customHeight="1">
      <c r="B4" s="19"/>
      <c r="D4" s="151" t="s">
        <v>93</v>
      </c>
      <c r="I4" s="147"/>
      <c r="L4" s="19"/>
      <c r="M4" s="152" t="s">
        <v>9</v>
      </c>
      <c r="AT4" s="16" t="s">
        <v>4</v>
      </c>
    </row>
    <row r="5" s="1" customFormat="1" ht="6.96" customHeight="1">
      <c r="B5" s="19"/>
      <c r="I5" s="147"/>
      <c r="L5" s="19"/>
    </row>
    <row r="6" s="2" customFormat="1" ht="12" customHeight="1">
      <c r="A6" s="39"/>
      <c r="B6" s="42"/>
      <c r="C6" s="39"/>
      <c r="D6" s="153" t="s">
        <v>14</v>
      </c>
      <c r="E6" s="39"/>
      <c r="F6" s="39"/>
      <c r="G6" s="39"/>
      <c r="H6" s="39"/>
      <c r="I6" s="154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="2" customFormat="1" ht="16.5" customHeight="1">
      <c r="A7" s="39"/>
      <c r="B7" s="42"/>
      <c r="C7" s="39"/>
      <c r="D7" s="39"/>
      <c r="E7" s="155" t="s">
        <v>15</v>
      </c>
      <c r="F7" s="39"/>
      <c r="G7" s="39"/>
      <c r="H7" s="39"/>
      <c r="I7" s="154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="2" customFormat="1">
      <c r="A8" s="39"/>
      <c r="B8" s="42"/>
      <c r="C8" s="39"/>
      <c r="D8" s="39"/>
      <c r="E8" s="39"/>
      <c r="F8" s="39"/>
      <c r="G8" s="39"/>
      <c r="H8" s="39"/>
      <c r="I8" s="154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2" customHeight="1">
      <c r="A9" s="39"/>
      <c r="B9" s="42"/>
      <c r="C9" s="39"/>
      <c r="D9" s="153" t="s">
        <v>16</v>
      </c>
      <c r="E9" s="39"/>
      <c r="F9" s="156" t="s">
        <v>1</v>
      </c>
      <c r="G9" s="39"/>
      <c r="H9" s="39"/>
      <c r="I9" s="157" t="s">
        <v>17</v>
      </c>
      <c r="J9" s="156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2"/>
      <c r="C10" s="39"/>
      <c r="D10" s="153" t="s">
        <v>18</v>
      </c>
      <c r="E10" s="39"/>
      <c r="F10" s="156" t="s">
        <v>19</v>
      </c>
      <c r="G10" s="39"/>
      <c r="H10" s="39"/>
      <c r="I10" s="157" t="s">
        <v>20</v>
      </c>
      <c r="J10" s="158" t="str">
        <f>'Rekapitulácia stavby'!AN8</f>
        <v>3. 7. 2020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0.8" customHeight="1">
      <c r="A11" s="39"/>
      <c r="B11" s="42"/>
      <c r="C11" s="39"/>
      <c r="D11" s="39"/>
      <c r="E11" s="39"/>
      <c r="F11" s="39"/>
      <c r="G11" s="39"/>
      <c r="H11" s="39"/>
      <c r="I11" s="154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2"/>
      <c r="C12" s="39"/>
      <c r="D12" s="153" t="s">
        <v>22</v>
      </c>
      <c r="E12" s="39"/>
      <c r="F12" s="39"/>
      <c r="G12" s="39"/>
      <c r="H12" s="39"/>
      <c r="I12" s="157" t="s">
        <v>23</v>
      </c>
      <c r="J12" s="156" t="s">
        <v>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8" customHeight="1">
      <c r="A13" s="39"/>
      <c r="B13" s="42"/>
      <c r="C13" s="39"/>
      <c r="D13" s="39"/>
      <c r="E13" s="156" t="s">
        <v>24</v>
      </c>
      <c r="F13" s="39"/>
      <c r="G13" s="39"/>
      <c r="H13" s="39"/>
      <c r="I13" s="157" t="s">
        <v>25</v>
      </c>
      <c r="J13" s="156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6.96" customHeight="1">
      <c r="A14" s="39"/>
      <c r="B14" s="42"/>
      <c r="C14" s="39"/>
      <c r="D14" s="39"/>
      <c r="E14" s="39"/>
      <c r="F14" s="39"/>
      <c r="G14" s="39"/>
      <c r="H14" s="39"/>
      <c r="I14" s="154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2"/>
      <c r="C15" s="39"/>
      <c r="D15" s="153" t="s">
        <v>26</v>
      </c>
      <c r="E15" s="39"/>
      <c r="F15" s="39"/>
      <c r="G15" s="39"/>
      <c r="H15" s="39"/>
      <c r="I15" s="157" t="s">
        <v>23</v>
      </c>
      <c r="J15" s="32" t="str">
        <f>'Rekapitulácia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8" customHeight="1">
      <c r="A16" s="39"/>
      <c r="B16" s="42"/>
      <c r="C16" s="39"/>
      <c r="D16" s="39"/>
      <c r="E16" s="32" t="str">
        <f>'Rekapitulácia stavby'!E14</f>
        <v>Vyplň údaj</v>
      </c>
      <c r="F16" s="156"/>
      <c r="G16" s="156"/>
      <c r="H16" s="156"/>
      <c r="I16" s="157" t="s">
        <v>25</v>
      </c>
      <c r="J16" s="32" t="str">
        <f>'Rekapitulácia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6.96" customHeight="1">
      <c r="A17" s="39"/>
      <c r="B17" s="42"/>
      <c r="C17" s="39"/>
      <c r="D17" s="39"/>
      <c r="E17" s="39"/>
      <c r="F17" s="39"/>
      <c r="G17" s="39"/>
      <c r="H17" s="39"/>
      <c r="I17" s="154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2"/>
      <c r="C18" s="39"/>
      <c r="D18" s="153" t="s">
        <v>28</v>
      </c>
      <c r="E18" s="39"/>
      <c r="F18" s="39"/>
      <c r="G18" s="39"/>
      <c r="H18" s="39"/>
      <c r="I18" s="157" t="s">
        <v>23</v>
      </c>
      <c r="J18" s="156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2"/>
      <c r="C19" s="39"/>
      <c r="D19" s="39"/>
      <c r="E19" s="156" t="s">
        <v>29</v>
      </c>
      <c r="F19" s="39"/>
      <c r="G19" s="39"/>
      <c r="H19" s="39"/>
      <c r="I19" s="157" t="s">
        <v>25</v>
      </c>
      <c r="J19" s="156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2"/>
      <c r="C20" s="39"/>
      <c r="D20" s="39"/>
      <c r="E20" s="39"/>
      <c r="F20" s="39"/>
      <c r="G20" s="39"/>
      <c r="H20" s="39"/>
      <c r="I20" s="154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2"/>
      <c r="C21" s="39"/>
      <c r="D21" s="153" t="s">
        <v>32</v>
      </c>
      <c r="E21" s="39"/>
      <c r="F21" s="39"/>
      <c r="G21" s="39"/>
      <c r="H21" s="39"/>
      <c r="I21" s="157" t="s">
        <v>23</v>
      </c>
      <c r="J21" s="156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2"/>
      <c r="C22" s="39"/>
      <c r="D22" s="39"/>
      <c r="E22" s="156" t="s">
        <v>33</v>
      </c>
      <c r="F22" s="39"/>
      <c r="G22" s="39"/>
      <c r="H22" s="39"/>
      <c r="I22" s="157" t="s">
        <v>25</v>
      </c>
      <c r="J22" s="156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2"/>
      <c r="C23" s="39"/>
      <c r="D23" s="39"/>
      <c r="E23" s="39"/>
      <c r="F23" s="39"/>
      <c r="G23" s="39"/>
      <c r="H23" s="39"/>
      <c r="I23" s="154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2"/>
      <c r="C24" s="39"/>
      <c r="D24" s="153" t="s">
        <v>34</v>
      </c>
      <c r="E24" s="39"/>
      <c r="F24" s="39"/>
      <c r="G24" s="39"/>
      <c r="H24" s="39"/>
      <c r="I24" s="154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8" customFormat="1" ht="16.5" customHeight="1">
      <c r="A25" s="159"/>
      <c r="B25" s="160"/>
      <c r="C25" s="159"/>
      <c r="D25" s="159"/>
      <c r="E25" s="161" t="s">
        <v>1</v>
      </c>
      <c r="F25" s="161"/>
      <c r="G25" s="161"/>
      <c r="H25" s="161"/>
      <c r="I25" s="162"/>
      <c r="J25" s="159"/>
      <c r="K25" s="159"/>
      <c r="L25" s="163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</row>
    <row r="26" s="2" customFormat="1" ht="6.96" customHeight="1">
      <c r="A26" s="39"/>
      <c r="B26" s="42"/>
      <c r="C26" s="39"/>
      <c r="D26" s="39"/>
      <c r="E26" s="39"/>
      <c r="F26" s="39"/>
      <c r="G26" s="39"/>
      <c r="H26" s="39"/>
      <c r="I26" s="154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2"/>
      <c r="C27" s="39"/>
      <c r="D27" s="164"/>
      <c r="E27" s="164"/>
      <c r="F27" s="164"/>
      <c r="G27" s="164"/>
      <c r="H27" s="164"/>
      <c r="I27" s="165"/>
      <c r="J27" s="164"/>
      <c r="K27" s="164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4.4" customHeight="1">
      <c r="A28" s="39"/>
      <c r="B28" s="42"/>
      <c r="C28" s="39"/>
      <c r="D28" s="156" t="s">
        <v>94</v>
      </c>
      <c r="E28" s="39"/>
      <c r="F28" s="39"/>
      <c r="G28" s="39"/>
      <c r="H28" s="39"/>
      <c r="I28" s="154"/>
      <c r="J28" s="166">
        <f>J94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14.4" customHeight="1">
      <c r="A29" s="39"/>
      <c r="B29" s="42"/>
      <c r="C29" s="39"/>
      <c r="D29" s="167" t="s">
        <v>87</v>
      </c>
      <c r="E29" s="39"/>
      <c r="F29" s="39"/>
      <c r="G29" s="39"/>
      <c r="H29" s="39"/>
      <c r="I29" s="154"/>
      <c r="J29" s="166">
        <f>J118</f>
        <v>0</v>
      </c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2"/>
      <c r="C30" s="39"/>
      <c r="D30" s="168" t="s">
        <v>37</v>
      </c>
      <c r="E30" s="39"/>
      <c r="F30" s="39"/>
      <c r="G30" s="39"/>
      <c r="H30" s="39"/>
      <c r="I30" s="154"/>
      <c r="J30" s="169">
        <f>ROUND(J28 + J29,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2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2"/>
      <c r="C32" s="39"/>
      <c r="D32" s="39"/>
      <c r="E32" s="39"/>
      <c r="F32" s="170" t="s">
        <v>39</v>
      </c>
      <c r="G32" s="39"/>
      <c r="H32" s="39"/>
      <c r="I32" s="171" t="s">
        <v>38</v>
      </c>
      <c r="J32" s="170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2"/>
      <c r="C33" s="39"/>
      <c r="D33" s="172" t="s">
        <v>41</v>
      </c>
      <c r="E33" s="153" t="s">
        <v>42</v>
      </c>
      <c r="F33" s="173">
        <f>ROUND((SUM(BE118:BE125) + SUM(BE143:BE436)),  2)</f>
        <v>0</v>
      </c>
      <c r="G33" s="39"/>
      <c r="H33" s="39"/>
      <c r="I33" s="174">
        <v>0.20000000000000001</v>
      </c>
      <c r="J33" s="173">
        <f>ROUND(((SUM(BE118:BE125) + SUM(BE143:BE436))*I33),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2"/>
      <c r="C34" s="39"/>
      <c r="D34" s="39"/>
      <c r="E34" s="153" t="s">
        <v>43</v>
      </c>
      <c r="F34" s="173">
        <f>ROUND((SUM(BF118:BF125) + SUM(BF143:BF436)),  2)</f>
        <v>0</v>
      </c>
      <c r="G34" s="39"/>
      <c r="H34" s="39"/>
      <c r="I34" s="174">
        <v>0.20000000000000001</v>
      </c>
      <c r="J34" s="173">
        <f>ROUND(((SUM(BF118:BF125) + SUM(BF143:BF436))*I34),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2"/>
      <c r="C35" s="39"/>
      <c r="D35" s="39"/>
      <c r="E35" s="153" t="s">
        <v>44</v>
      </c>
      <c r="F35" s="173">
        <f>ROUND((SUM(BG118:BG125) + SUM(BG143:BG436)),  2)</f>
        <v>0</v>
      </c>
      <c r="G35" s="39"/>
      <c r="H35" s="39"/>
      <c r="I35" s="174">
        <v>0.20000000000000001</v>
      </c>
      <c r="J35" s="17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2"/>
      <c r="C36" s="39"/>
      <c r="D36" s="39"/>
      <c r="E36" s="153" t="s">
        <v>45</v>
      </c>
      <c r="F36" s="173">
        <f>ROUND((SUM(BH118:BH125) + SUM(BH143:BH436)),  2)</f>
        <v>0</v>
      </c>
      <c r="G36" s="39"/>
      <c r="H36" s="39"/>
      <c r="I36" s="174">
        <v>0.20000000000000001</v>
      </c>
      <c r="J36" s="17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2"/>
      <c r="C37" s="39"/>
      <c r="D37" s="39"/>
      <c r="E37" s="153" t="s">
        <v>46</v>
      </c>
      <c r="F37" s="173">
        <f>ROUND((SUM(BI118:BI125) + SUM(BI143:BI436)),  2)</f>
        <v>0</v>
      </c>
      <c r="G37" s="39"/>
      <c r="H37" s="39"/>
      <c r="I37" s="174">
        <v>0</v>
      </c>
      <c r="J37" s="17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2"/>
      <c r="C38" s="39"/>
      <c r="D38" s="39"/>
      <c r="E38" s="39"/>
      <c r="F38" s="39"/>
      <c r="G38" s="39"/>
      <c r="H38" s="39"/>
      <c r="I38" s="154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2"/>
      <c r="C39" s="175"/>
      <c r="D39" s="176" t="s">
        <v>47</v>
      </c>
      <c r="E39" s="177"/>
      <c r="F39" s="177"/>
      <c r="G39" s="178" t="s">
        <v>48</v>
      </c>
      <c r="H39" s="179" t="s">
        <v>49</v>
      </c>
      <c r="I39" s="180"/>
      <c r="J39" s="181">
        <f>SUM(J30:J37)</f>
        <v>0</v>
      </c>
      <c r="K39" s="18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154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19"/>
      <c r="I41" s="147"/>
      <c r="L41" s="19"/>
    </row>
    <row r="42" s="1" customFormat="1" ht="14.4" customHeight="1">
      <c r="B42" s="19"/>
      <c r="I42" s="147"/>
      <c r="L42" s="19"/>
    </row>
    <row r="43" s="1" customFormat="1" ht="14.4" customHeight="1">
      <c r="B43" s="19"/>
      <c r="I43" s="147"/>
      <c r="L43" s="19"/>
    </row>
    <row r="44" s="1" customFormat="1" ht="14.4" customHeight="1">
      <c r="B44" s="19"/>
      <c r="I44" s="147"/>
      <c r="L44" s="19"/>
    </row>
    <row r="45" s="1" customFormat="1" ht="14.4" customHeight="1">
      <c r="B45" s="19"/>
      <c r="I45" s="147"/>
      <c r="L45" s="19"/>
    </row>
    <row r="46" s="1" customFormat="1" ht="14.4" customHeight="1">
      <c r="B46" s="19"/>
      <c r="I46" s="147"/>
      <c r="L46" s="19"/>
    </row>
    <row r="47" s="1" customFormat="1" ht="14.4" customHeight="1">
      <c r="B47" s="19"/>
      <c r="I47" s="147"/>
      <c r="L47" s="19"/>
    </row>
    <row r="48" s="1" customFormat="1" ht="14.4" customHeight="1">
      <c r="B48" s="19"/>
      <c r="I48" s="147"/>
      <c r="L48" s="19"/>
    </row>
    <row r="49" s="1" customFormat="1" ht="14.4" customHeight="1">
      <c r="B49" s="19"/>
      <c r="I49" s="147"/>
      <c r="L49" s="19"/>
    </row>
    <row r="50" s="2" customFormat="1" ht="14.4" customHeight="1">
      <c r="B50" s="64"/>
      <c r="D50" s="183" t="s">
        <v>50</v>
      </c>
      <c r="E50" s="184"/>
      <c r="F50" s="184"/>
      <c r="G50" s="183" t="s">
        <v>51</v>
      </c>
      <c r="H50" s="184"/>
      <c r="I50" s="185"/>
      <c r="J50" s="184"/>
      <c r="K50" s="184"/>
      <c r="L50" s="64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9"/>
      <c r="B61" s="42"/>
      <c r="C61" s="39"/>
      <c r="D61" s="186" t="s">
        <v>52</v>
      </c>
      <c r="E61" s="187"/>
      <c r="F61" s="188" t="s">
        <v>53</v>
      </c>
      <c r="G61" s="186" t="s">
        <v>52</v>
      </c>
      <c r="H61" s="187"/>
      <c r="I61" s="189"/>
      <c r="J61" s="190" t="s">
        <v>53</v>
      </c>
      <c r="K61" s="18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9"/>
      <c r="B65" s="42"/>
      <c r="C65" s="39"/>
      <c r="D65" s="183" t="s">
        <v>54</v>
      </c>
      <c r="E65" s="191"/>
      <c r="F65" s="191"/>
      <c r="G65" s="183" t="s">
        <v>55</v>
      </c>
      <c r="H65" s="191"/>
      <c r="I65" s="192"/>
      <c r="J65" s="191"/>
      <c r="K65" s="19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9"/>
      <c r="B76" s="42"/>
      <c r="C76" s="39"/>
      <c r="D76" s="186" t="s">
        <v>52</v>
      </c>
      <c r="E76" s="187"/>
      <c r="F76" s="188" t="s">
        <v>53</v>
      </c>
      <c r="G76" s="186" t="s">
        <v>52</v>
      </c>
      <c r="H76" s="187"/>
      <c r="I76" s="189"/>
      <c r="J76" s="190" t="s">
        <v>53</v>
      </c>
      <c r="K76" s="18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3"/>
      <c r="C77" s="194"/>
      <c r="D77" s="194"/>
      <c r="E77" s="194"/>
      <c r="F77" s="194"/>
      <c r="G77" s="194"/>
      <c r="H77" s="194"/>
      <c r="I77" s="195"/>
      <c r="J77" s="194"/>
      <c r="K77" s="19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6"/>
      <c r="C81" s="197"/>
      <c r="D81" s="197"/>
      <c r="E81" s="197"/>
      <c r="F81" s="197"/>
      <c r="G81" s="197"/>
      <c r="H81" s="197"/>
      <c r="I81" s="198"/>
      <c r="J81" s="197"/>
      <c r="K81" s="19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2" t="s">
        <v>95</v>
      </c>
      <c r="D82" s="41"/>
      <c r="E82" s="41"/>
      <c r="F82" s="41"/>
      <c r="G82" s="41"/>
      <c r="H82" s="41"/>
      <c r="I82" s="154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154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1" t="s">
        <v>14</v>
      </c>
      <c r="D84" s="41"/>
      <c r="E84" s="41"/>
      <c r="F84" s="41"/>
      <c r="G84" s="41"/>
      <c r="H84" s="41"/>
      <c r="I84" s="154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7" t="str">
        <f>E7</f>
        <v>Odstránenie havarijného stavu kotolne - vilka ZŠ Dr.J.Derera</v>
      </c>
      <c r="F85" s="41"/>
      <c r="G85" s="41"/>
      <c r="H85" s="41"/>
      <c r="I85" s="154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154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1" t="s">
        <v>18</v>
      </c>
      <c r="D87" s="41"/>
      <c r="E87" s="41"/>
      <c r="F87" s="26" t="str">
        <f>F10</f>
        <v>Malacky</v>
      </c>
      <c r="G87" s="41"/>
      <c r="H87" s="41"/>
      <c r="I87" s="157" t="s">
        <v>20</v>
      </c>
      <c r="J87" s="80" t="str">
        <f>IF(J10="","",J10)</f>
        <v>3. 7. 2020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154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1" t="s">
        <v>22</v>
      </c>
      <c r="D89" s="41"/>
      <c r="E89" s="41"/>
      <c r="F89" s="26" t="str">
        <f>E13</f>
        <v>ZŠ Dr.J.Derera Malacky</v>
      </c>
      <c r="G89" s="41"/>
      <c r="H89" s="41"/>
      <c r="I89" s="157" t="s">
        <v>28</v>
      </c>
      <c r="J89" s="35" t="str">
        <f>E19</f>
        <v>Ing. Slavomír Bobek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1" t="s">
        <v>26</v>
      </c>
      <c r="D90" s="41"/>
      <c r="E90" s="41"/>
      <c r="F90" s="26" t="str">
        <f>IF(E16="","",E16)</f>
        <v>Vyplň údaj</v>
      </c>
      <c r="G90" s="41"/>
      <c r="H90" s="41"/>
      <c r="I90" s="157" t="s">
        <v>32</v>
      </c>
      <c r="J90" s="35" t="str">
        <f>E22</f>
        <v>Ing. Juraj Havetta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154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29.28" customHeight="1">
      <c r="A92" s="39"/>
      <c r="B92" s="40"/>
      <c r="C92" s="199" t="s">
        <v>96</v>
      </c>
      <c r="D92" s="145"/>
      <c r="E92" s="145"/>
      <c r="F92" s="145"/>
      <c r="G92" s="145"/>
      <c r="H92" s="145"/>
      <c r="I92" s="200"/>
      <c r="J92" s="201" t="s">
        <v>97</v>
      </c>
      <c r="K92" s="145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154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2.8" customHeight="1">
      <c r="A94" s="39"/>
      <c r="B94" s="40"/>
      <c r="C94" s="202" t="s">
        <v>98</v>
      </c>
      <c r="D94" s="41"/>
      <c r="E94" s="41"/>
      <c r="F94" s="41"/>
      <c r="G94" s="41"/>
      <c r="H94" s="41"/>
      <c r="I94" s="154"/>
      <c r="J94" s="111">
        <f>J143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6" t="s">
        <v>99</v>
      </c>
    </row>
    <row r="95" s="9" customFormat="1" ht="24.96" customHeight="1">
      <c r="A95" s="9"/>
      <c r="B95" s="203"/>
      <c r="C95" s="204"/>
      <c r="D95" s="205" t="s">
        <v>100</v>
      </c>
      <c r="E95" s="206"/>
      <c r="F95" s="206"/>
      <c r="G95" s="206"/>
      <c r="H95" s="206"/>
      <c r="I95" s="207"/>
      <c r="J95" s="208">
        <f>J144</f>
        <v>0</v>
      </c>
      <c r="K95" s="204"/>
      <c r="L95" s="20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210"/>
      <c r="C96" s="211"/>
      <c r="D96" s="212" t="s">
        <v>101</v>
      </c>
      <c r="E96" s="213"/>
      <c r="F96" s="213"/>
      <c r="G96" s="213"/>
      <c r="H96" s="213"/>
      <c r="I96" s="214"/>
      <c r="J96" s="215">
        <f>J145</f>
        <v>0</v>
      </c>
      <c r="K96" s="211"/>
      <c r="L96" s="21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210"/>
      <c r="C97" s="211"/>
      <c r="D97" s="212" t="s">
        <v>102</v>
      </c>
      <c r="E97" s="213"/>
      <c r="F97" s="213"/>
      <c r="G97" s="213"/>
      <c r="H97" s="213"/>
      <c r="I97" s="214"/>
      <c r="J97" s="215">
        <f>J159</f>
        <v>0</v>
      </c>
      <c r="K97" s="211"/>
      <c r="L97" s="21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210"/>
      <c r="C98" s="211"/>
      <c r="D98" s="212" t="s">
        <v>103</v>
      </c>
      <c r="E98" s="213"/>
      <c r="F98" s="213"/>
      <c r="G98" s="213"/>
      <c r="H98" s="213"/>
      <c r="I98" s="214"/>
      <c r="J98" s="215">
        <f>J173</f>
        <v>0</v>
      </c>
      <c r="K98" s="211"/>
      <c r="L98" s="21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203"/>
      <c r="C99" s="204"/>
      <c r="D99" s="205" t="s">
        <v>104</v>
      </c>
      <c r="E99" s="206"/>
      <c r="F99" s="206"/>
      <c r="G99" s="206"/>
      <c r="H99" s="206"/>
      <c r="I99" s="207"/>
      <c r="J99" s="208">
        <f>J175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10"/>
      <c r="C100" s="211"/>
      <c r="D100" s="212" t="s">
        <v>105</v>
      </c>
      <c r="E100" s="213"/>
      <c r="F100" s="213"/>
      <c r="G100" s="213"/>
      <c r="H100" s="213"/>
      <c r="I100" s="214"/>
      <c r="J100" s="215">
        <f>J176</f>
        <v>0</v>
      </c>
      <c r="K100" s="211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10"/>
      <c r="C101" s="211"/>
      <c r="D101" s="212" t="s">
        <v>106</v>
      </c>
      <c r="E101" s="213"/>
      <c r="F101" s="213"/>
      <c r="G101" s="213"/>
      <c r="H101" s="213"/>
      <c r="I101" s="214"/>
      <c r="J101" s="215">
        <f>J185</f>
        <v>0</v>
      </c>
      <c r="K101" s="211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10"/>
      <c r="C102" s="211"/>
      <c r="D102" s="212" t="s">
        <v>107</v>
      </c>
      <c r="E102" s="213"/>
      <c r="F102" s="213"/>
      <c r="G102" s="213"/>
      <c r="H102" s="213"/>
      <c r="I102" s="214"/>
      <c r="J102" s="215">
        <f>J193</f>
        <v>0</v>
      </c>
      <c r="K102" s="211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10"/>
      <c r="C103" s="211"/>
      <c r="D103" s="212" t="s">
        <v>108</v>
      </c>
      <c r="E103" s="213"/>
      <c r="F103" s="213"/>
      <c r="G103" s="213"/>
      <c r="H103" s="213"/>
      <c r="I103" s="214"/>
      <c r="J103" s="215">
        <f>J199</f>
        <v>0</v>
      </c>
      <c r="K103" s="211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10"/>
      <c r="C104" s="211"/>
      <c r="D104" s="212" t="s">
        <v>109</v>
      </c>
      <c r="E104" s="213"/>
      <c r="F104" s="213"/>
      <c r="G104" s="213"/>
      <c r="H104" s="213"/>
      <c r="I104" s="214"/>
      <c r="J104" s="215">
        <f>J218</f>
        <v>0</v>
      </c>
      <c r="K104" s="211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10"/>
      <c r="C105" s="211"/>
      <c r="D105" s="212" t="s">
        <v>110</v>
      </c>
      <c r="E105" s="213"/>
      <c r="F105" s="213"/>
      <c r="G105" s="213"/>
      <c r="H105" s="213"/>
      <c r="I105" s="214"/>
      <c r="J105" s="215">
        <f>J231</f>
        <v>0</v>
      </c>
      <c r="K105" s="211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10"/>
      <c r="C106" s="211"/>
      <c r="D106" s="212" t="s">
        <v>111</v>
      </c>
      <c r="E106" s="213"/>
      <c r="F106" s="213"/>
      <c r="G106" s="213"/>
      <c r="H106" s="213"/>
      <c r="I106" s="214"/>
      <c r="J106" s="215">
        <f>J246</f>
        <v>0</v>
      </c>
      <c r="K106" s="211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10"/>
      <c r="C107" s="211"/>
      <c r="D107" s="212" t="s">
        <v>112</v>
      </c>
      <c r="E107" s="213"/>
      <c r="F107" s="213"/>
      <c r="G107" s="213"/>
      <c r="H107" s="213"/>
      <c r="I107" s="214"/>
      <c r="J107" s="215">
        <f>J257</f>
        <v>0</v>
      </c>
      <c r="K107" s="211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10"/>
      <c r="C108" s="211"/>
      <c r="D108" s="212" t="s">
        <v>113</v>
      </c>
      <c r="E108" s="213"/>
      <c r="F108" s="213"/>
      <c r="G108" s="213"/>
      <c r="H108" s="213"/>
      <c r="I108" s="214"/>
      <c r="J108" s="215">
        <f>J280</f>
        <v>0</v>
      </c>
      <c r="K108" s="211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10"/>
      <c r="C109" s="211"/>
      <c r="D109" s="212" t="s">
        <v>114</v>
      </c>
      <c r="E109" s="213"/>
      <c r="F109" s="213"/>
      <c r="G109" s="213"/>
      <c r="H109" s="213"/>
      <c r="I109" s="214"/>
      <c r="J109" s="215">
        <f>J285</f>
        <v>0</v>
      </c>
      <c r="K109" s="211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10"/>
      <c r="C110" s="211"/>
      <c r="D110" s="212" t="s">
        <v>115</v>
      </c>
      <c r="E110" s="213"/>
      <c r="F110" s="213"/>
      <c r="G110" s="213"/>
      <c r="H110" s="213"/>
      <c r="I110" s="214"/>
      <c r="J110" s="215">
        <f>J306</f>
        <v>0</v>
      </c>
      <c r="K110" s="211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10"/>
      <c r="C111" s="211"/>
      <c r="D111" s="212" t="s">
        <v>116</v>
      </c>
      <c r="E111" s="213"/>
      <c r="F111" s="213"/>
      <c r="G111" s="213"/>
      <c r="H111" s="213"/>
      <c r="I111" s="214"/>
      <c r="J111" s="215">
        <f>J321</f>
        <v>0</v>
      </c>
      <c r="K111" s="211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9" customFormat="1" ht="24.96" customHeight="1">
      <c r="A112" s="9"/>
      <c r="B112" s="203"/>
      <c r="C112" s="204"/>
      <c r="D112" s="205" t="s">
        <v>117</v>
      </c>
      <c r="E112" s="206"/>
      <c r="F112" s="206"/>
      <c r="G112" s="206"/>
      <c r="H112" s="206"/>
      <c r="I112" s="207"/>
      <c r="J112" s="208">
        <f>J327</f>
        <v>0</v>
      </c>
      <c r="K112" s="204"/>
      <c r="L112" s="20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10" customFormat="1" ht="19.92" customHeight="1">
      <c r="A113" s="10"/>
      <c r="B113" s="210"/>
      <c r="C113" s="211"/>
      <c r="D113" s="212" t="s">
        <v>118</v>
      </c>
      <c r="E113" s="213"/>
      <c r="F113" s="213"/>
      <c r="G113" s="213"/>
      <c r="H113" s="213"/>
      <c r="I113" s="214"/>
      <c r="J113" s="215">
        <f>J328</f>
        <v>0</v>
      </c>
      <c r="K113" s="211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10"/>
      <c r="C114" s="211"/>
      <c r="D114" s="212" t="s">
        <v>119</v>
      </c>
      <c r="E114" s="213"/>
      <c r="F114" s="213"/>
      <c r="G114" s="213"/>
      <c r="H114" s="213"/>
      <c r="I114" s="214"/>
      <c r="J114" s="215">
        <f>J406</f>
        <v>0</v>
      </c>
      <c r="K114" s="211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10"/>
      <c r="C115" s="211"/>
      <c r="D115" s="212" t="s">
        <v>120</v>
      </c>
      <c r="E115" s="213"/>
      <c r="F115" s="213"/>
      <c r="G115" s="213"/>
      <c r="H115" s="213"/>
      <c r="I115" s="214"/>
      <c r="J115" s="215">
        <f>J413</f>
        <v>0</v>
      </c>
      <c r="K115" s="211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2" customFormat="1" ht="21.84" customHeight="1">
      <c r="A116" s="39"/>
      <c r="B116" s="40"/>
      <c r="C116" s="41"/>
      <c r="D116" s="41"/>
      <c r="E116" s="41"/>
      <c r="F116" s="41"/>
      <c r="G116" s="41"/>
      <c r="H116" s="41"/>
      <c r="I116" s="154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154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29.28" customHeight="1">
      <c r="A118" s="39"/>
      <c r="B118" s="40"/>
      <c r="C118" s="202" t="s">
        <v>121</v>
      </c>
      <c r="D118" s="41"/>
      <c r="E118" s="41"/>
      <c r="F118" s="41"/>
      <c r="G118" s="41"/>
      <c r="H118" s="41"/>
      <c r="I118" s="154"/>
      <c r="J118" s="217">
        <f>ROUND(J119 + J120 + J121 + J122 + J123 + J124,2)</f>
        <v>0</v>
      </c>
      <c r="K118" s="41"/>
      <c r="L118" s="64"/>
      <c r="N118" s="218" t="s">
        <v>41</v>
      </c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8" customHeight="1">
      <c r="A119" s="39"/>
      <c r="B119" s="40"/>
      <c r="C119" s="41"/>
      <c r="D119" s="140" t="s">
        <v>122</v>
      </c>
      <c r="E119" s="133"/>
      <c r="F119" s="133"/>
      <c r="G119" s="41"/>
      <c r="H119" s="41"/>
      <c r="I119" s="154"/>
      <c r="J119" s="134">
        <v>0</v>
      </c>
      <c r="K119" s="41"/>
      <c r="L119" s="219"/>
      <c r="M119" s="220"/>
      <c r="N119" s="221" t="s">
        <v>43</v>
      </c>
      <c r="O119" s="220"/>
      <c r="P119" s="220"/>
      <c r="Q119" s="220"/>
      <c r="R119" s="220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2" t="s">
        <v>123</v>
      </c>
      <c r="AZ119" s="220"/>
      <c r="BA119" s="220"/>
      <c r="BB119" s="220"/>
      <c r="BC119" s="220"/>
      <c r="BD119" s="220"/>
      <c r="BE119" s="223">
        <f>IF(N119="základná",J119,0)</f>
        <v>0</v>
      </c>
      <c r="BF119" s="223">
        <f>IF(N119="znížená",J119,0)</f>
        <v>0</v>
      </c>
      <c r="BG119" s="223">
        <f>IF(N119="zákl. prenesená",J119,0)</f>
        <v>0</v>
      </c>
      <c r="BH119" s="223">
        <f>IF(N119="zníž. prenesená",J119,0)</f>
        <v>0</v>
      </c>
      <c r="BI119" s="223">
        <f>IF(N119="nulová",J119,0)</f>
        <v>0</v>
      </c>
      <c r="BJ119" s="222" t="s">
        <v>124</v>
      </c>
      <c r="BK119" s="220"/>
      <c r="BL119" s="220"/>
      <c r="BM119" s="220"/>
    </row>
    <row r="120" s="2" customFormat="1" ht="18" customHeight="1">
      <c r="A120" s="39"/>
      <c r="B120" s="40"/>
      <c r="C120" s="41"/>
      <c r="D120" s="140" t="s">
        <v>125</v>
      </c>
      <c r="E120" s="133"/>
      <c r="F120" s="133"/>
      <c r="G120" s="41"/>
      <c r="H120" s="41"/>
      <c r="I120" s="154"/>
      <c r="J120" s="134">
        <v>0</v>
      </c>
      <c r="K120" s="41"/>
      <c r="L120" s="219"/>
      <c r="M120" s="220"/>
      <c r="N120" s="221" t="s">
        <v>43</v>
      </c>
      <c r="O120" s="220"/>
      <c r="P120" s="220"/>
      <c r="Q120" s="220"/>
      <c r="R120" s="220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2" t="s">
        <v>123</v>
      </c>
      <c r="AZ120" s="220"/>
      <c r="BA120" s="220"/>
      <c r="BB120" s="220"/>
      <c r="BC120" s="220"/>
      <c r="BD120" s="220"/>
      <c r="BE120" s="223">
        <f>IF(N120="základná",J120,0)</f>
        <v>0</v>
      </c>
      <c r="BF120" s="223">
        <f>IF(N120="znížená",J120,0)</f>
        <v>0</v>
      </c>
      <c r="BG120" s="223">
        <f>IF(N120="zákl. prenesená",J120,0)</f>
        <v>0</v>
      </c>
      <c r="BH120" s="223">
        <f>IF(N120="zníž. prenesená",J120,0)</f>
        <v>0</v>
      </c>
      <c r="BI120" s="223">
        <f>IF(N120="nulová",J120,0)</f>
        <v>0</v>
      </c>
      <c r="BJ120" s="222" t="s">
        <v>124</v>
      </c>
      <c r="BK120" s="220"/>
      <c r="BL120" s="220"/>
      <c r="BM120" s="220"/>
    </row>
    <row r="121" s="2" customFormat="1" ht="18" customHeight="1">
      <c r="A121" s="39"/>
      <c r="B121" s="40"/>
      <c r="C121" s="41"/>
      <c r="D121" s="140" t="s">
        <v>126</v>
      </c>
      <c r="E121" s="133"/>
      <c r="F121" s="133"/>
      <c r="G121" s="41"/>
      <c r="H121" s="41"/>
      <c r="I121" s="154"/>
      <c r="J121" s="134">
        <v>0</v>
      </c>
      <c r="K121" s="41"/>
      <c r="L121" s="219"/>
      <c r="M121" s="220"/>
      <c r="N121" s="221" t="s">
        <v>43</v>
      </c>
      <c r="O121" s="220"/>
      <c r="P121" s="220"/>
      <c r="Q121" s="220"/>
      <c r="R121" s="220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2" t="s">
        <v>123</v>
      </c>
      <c r="AZ121" s="220"/>
      <c r="BA121" s="220"/>
      <c r="BB121" s="220"/>
      <c r="BC121" s="220"/>
      <c r="BD121" s="220"/>
      <c r="BE121" s="223">
        <f>IF(N121="základná",J121,0)</f>
        <v>0</v>
      </c>
      <c r="BF121" s="223">
        <f>IF(N121="znížená",J121,0)</f>
        <v>0</v>
      </c>
      <c r="BG121" s="223">
        <f>IF(N121="zákl. prenesená",J121,0)</f>
        <v>0</v>
      </c>
      <c r="BH121" s="223">
        <f>IF(N121="zníž. prenesená",J121,0)</f>
        <v>0</v>
      </c>
      <c r="BI121" s="223">
        <f>IF(N121="nulová",J121,0)</f>
        <v>0</v>
      </c>
      <c r="BJ121" s="222" t="s">
        <v>124</v>
      </c>
      <c r="BK121" s="220"/>
      <c r="BL121" s="220"/>
      <c r="BM121" s="220"/>
    </row>
    <row r="122" s="2" customFormat="1" ht="18" customHeight="1">
      <c r="A122" s="39"/>
      <c r="B122" s="40"/>
      <c r="C122" s="41"/>
      <c r="D122" s="140" t="s">
        <v>127</v>
      </c>
      <c r="E122" s="133"/>
      <c r="F122" s="133"/>
      <c r="G122" s="41"/>
      <c r="H122" s="41"/>
      <c r="I122" s="154"/>
      <c r="J122" s="134">
        <v>0</v>
      </c>
      <c r="K122" s="41"/>
      <c r="L122" s="219"/>
      <c r="M122" s="220"/>
      <c r="N122" s="221" t="s">
        <v>43</v>
      </c>
      <c r="O122" s="220"/>
      <c r="P122" s="220"/>
      <c r="Q122" s="220"/>
      <c r="R122" s="220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2" t="s">
        <v>123</v>
      </c>
      <c r="AZ122" s="220"/>
      <c r="BA122" s="220"/>
      <c r="BB122" s="220"/>
      <c r="BC122" s="220"/>
      <c r="BD122" s="220"/>
      <c r="BE122" s="223">
        <f>IF(N122="základná",J122,0)</f>
        <v>0</v>
      </c>
      <c r="BF122" s="223">
        <f>IF(N122="znížená",J122,0)</f>
        <v>0</v>
      </c>
      <c r="BG122" s="223">
        <f>IF(N122="zákl. prenesená",J122,0)</f>
        <v>0</v>
      </c>
      <c r="BH122" s="223">
        <f>IF(N122="zníž. prenesená",J122,0)</f>
        <v>0</v>
      </c>
      <c r="BI122" s="223">
        <f>IF(N122="nulová",J122,0)</f>
        <v>0</v>
      </c>
      <c r="BJ122" s="222" t="s">
        <v>124</v>
      </c>
      <c r="BK122" s="220"/>
      <c r="BL122" s="220"/>
      <c r="BM122" s="220"/>
    </row>
    <row r="123" s="2" customFormat="1" ht="18" customHeight="1">
      <c r="A123" s="39"/>
      <c r="B123" s="40"/>
      <c r="C123" s="41"/>
      <c r="D123" s="140" t="s">
        <v>128</v>
      </c>
      <c r="E123" s="133"/>
      <c r="F123" s="133"/>
      <c r="G123" s="41"/>
      <c r="H123" s="41"/>
      <c r="I123" s="154"/>
      <c r="J123" s="134">
        <v>0</v>
      </c>
      <c r="K123" s="41"/>
      <c r="L123" s="219"/>
      <c r="M123" s="220"/>
      <c r="N123" s="221" t="s">
        <v>43</v>
      </c>
      <c r="O123" s="220"/>
      <c r="P123" s="220"/>
      <c r="Q123" s="220"/>
      <c r="R123" s="220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2" t="s">
        <v>123</v>
      </c>
      <c r="AZ123" s="220"/>
      <c r="BA123" s="220"/>
      <c r="BB123" s="220"/>
      <c r="BC123" s="220"/>
      <c r="BD123" s="220"/>
      <c r="BE123" s="223">
        <f>IF(N123="základná",J123,0)</f>
        <v>0</v>
      </c>
      <c r="BF123" s="223">
        <f>IF(N123="znížená",J123,0)</f>
        <v>0</v>
      </c>
      <c r="BG123" s="223">
        <f>IF(N123="zákl. prenesená",J123,0)</f>
        <v>0</v>
      </c>
      <c r="BH123" s="223">
        <f>IF(N123="zníž. prenesená",J123,0)</f>
        <v>0</v>
      </c>
      <c r="BI123" s="223">
        <f>IF(N123="nulová",J123,0)</f>
        <v>0</v>
      </c>
      <c r="BJ123" s="222" t="s">
        <v>124</v>
      </c>
      <c r="BK123" s="220"/>
      <c r="BL123" s="220"/>
      <c r="BM123" s="220"/>
    </row>
    <row r="124" s="2" customFormat="1" ht="18" customHeight="1">
      <c r="A124" s="39"/>
      <c r="B124" s="40"/>
      <c r="C124" s="41"/>
      <c r="D124" s="133" t="s">
        <v>129</v>
      </c>
      <c r="E124" s="41"/>
      <c r="F124" s="41"/>
      <c r="G124" s="41"/>
      <c r="H124" s="41"/>
      <c r="I124" s="154"/>
      <c r="J124" s="134">
        <f>ROUND(J28*T124,2)</f>
        <v>0</v>
      </c>
      <c r="K124" s="41"/>
      <c r="L124" s="219"/>
      <c r="M124" s="220"/>
      <c r="N124" s="221" t="s">
        <v>43</v>
      </c>
      <c r="O124" s="220"/>
      <c r="P124" s="220"/>
      <c r="Q124" s="220"/>
      <c r="R124" s="220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2" t="s">
        <v>130</v>
      </c>
      <c r="AZ124" s="220"/>
      <c r="BA124" s="220"/>
      <c r="BB124" s="220"/>
      <c r="BC124" s="220"/>
      <c r="BD124" s="220"/>
      <c r="BE124" s="223">
        <f>IF(N124="základná",J124,0)</f>
        <v>0</v>
      </c>
      <c r="BF124" s="223">
        <f>IF(N124="znížená",J124,0)</f>
        <v>0</v>
      </c>
      <c r="BG124" s="223">
        <f>IF(N124="zákl. prenesená",J124,0)</f>
        <v>0</v>
      </c>
      <c r="BH124" s="223">
        <f>IF(N124="zníž. prenesená",J124,0)</f>
        <v>0</v>
      </c>
      <c r="BI124" s="223">
        <f>IF(N124="nulová",J124,0)</f>
        <v>0</v>
      </c>
      <c r="BJ124" s="222" t="s">
        <v>124</v>
      </c>
      <c r="BK124" s="220"/>
      <c r="BL124" s="220"/>
      <c r="BM124" s="220"/>
    </row>
    <row r="125" s="2" customFormat="1">
      <c r="A125" s="39"/>
      <c r="B125" s="40"/>
      <c r="C125" s="41"/>
      <c r="D125" s="41"/>
      <c r="E125" s="41"/>
      <c r="F125" s="41"/>
      <c r="G125" s="41"/>
      <c r="H125" s="41"/>
      <c r="I125" s="154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29.28" customHeight="1">
      <c r="A126" s="39"/>
      <c r="B126" s="40"/>
      <c r="C126" s="144" t="s">
        <v>92</v>
      </c>
      <c r="D126" s="145"/>
      <c r="E126" s="145"/>
      <c r="F126" s="145"/>
      <c r="G126" s="145"/>
      <c r="H126" s="145"/>
      <c r="I126" s="200"/>
      <c r="J126" s="146">
        <f>ROUND(J94+J118,2)</f>
        <v>0</v>
      </c>
      <c r="K126" s="145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6.96" customHeight="1">
      <c r="A127" s="39"/>
      <c r="B127" s="67"/>
      <c r="C127" s="68"/>
      <c r="D127" s="68"/>
      <c r="E127" s="68"/>
      <c r="F127" s="68"/>
      <c r="G127" s="68"/>
      <c r="H127" s="68"/>
      <c r="I127" s="195"/>
      <c r="J127" s="68"/>
      <c r="K127" s="68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31" s="2" customFormat="1" ht="6.96" customHeight="1">
      <c r="A131" s="39"/>
      <c r="B131" s="69"/>
      <c r="C131" s="70"/>
      <c r="D131" s="70"/>
      <c r="E131" s="70"/>
      <c r="F131" s="70"/>
      <c r="G131" s="70"/>
      <c r="H131" s="70"/>
      <c r="I131" s="198"/>
      <c r="J131" s="70"/>
      <c r="K131" s="70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24.96" customHeight="1">
      <c r="A132" s="39"/>
      <c r="B132" s="40"/>
      <c r="C132" s="22" t="s">
        <v>131</v>
      </c>
      <c r="D132" s="41"/>
      <c r="E132" s="41"/>
      <c r="F132" s="41"/>
      <c r="G132" s="41"/>
      <c r="H132" s="41"/>
      <c r="I132" s="154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6.96" customHeight="1">
      <c r="A133" s="39"/>
      <c r="B133" s="40"/>
      <c r="C133" s="41"/>
      <c r="D133" s="41"/>
      <c r="E133" s="41"/>
      <c r="F133" s="41"/>
      <c r="G133" s="41"/>
      <c r="H133" s="41"/>
      <c r="I133" s="154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2" customHeight="1">
      <c r="A134" s="39"/>
      <c r="B134" s="40"/>
      <c r="C134" s="31" t="s">
        <v>14</v>
      </c>
      <c r="D134" s="41"/>
      <c r="E134" s="41"/>
      <c r="F134" s="41"/>
      <c r="G134" s="41"/>
      <c r="H134" s="41"/>
      <c r="I134" s="154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6.5" customHeight="1">
      <c r="A135" s="39"/>
      <c r="B135" s="40"/>
      <c r="C135" s="41"/>
      <c r="D135" s="41"/>
      <c r="E135" s="77" t="str">
        <f>E7</f>
        <v>Odstránenie havarijného stavu kotolne - vilka ZŠ Dr.J.Derera</v>
      </c>
      <c r="F135" s="41"/>
      <c r="G135" s="41"/>
      <c r="H135" s="41"/>
      <c r="I135" s="154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2" customFormat="1" ht="6.96" customHeight="1">
      <c r="A136" s="39"/>
      <c r="B136" s="40"/>
      <c r="C136" s="41"/>
      <c r="D136" s="41"/>
      <c r="E136" s="41"/>
      <c r="F136" s="41"/>
      <c r="G136" s="41"/>
      <c r="H136" s="41"/>
      <c r="I136" s="154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="2" customFormat="1" ht="12" customHeight="1">
      <c r="A137" s="39"/>
      <c r="B137" s="40"/>
      <c r="C137" s="31" t="s">
        <v>18</v>
      </c>
      <c r="D137" s="41"/>
      <c r="E137" s="41"/>
      <c r="F137" s="26" t="str">
        <f>F10</f>
        <v>Malacky</v>
      </c>
      <c r="G137" s="41"/>
      <c r="H137" s="41"/>
      <c r="I137" s="157" t="s">
        <v>20</v>
      </c>
      <c r="J137" s="80" t="str">
        <f>IF(J10="","",J10)</f>
        <v>3. 7. 2020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="2" customFormat="1" ht="6.96" customHeight="1">
      <c r="A138" s="39"/>
      <c r="B138" s="40"/>
      <c r="C138" s="41"/>
      <c r="D138" s="41"/>
      <c r="E138" s="41"/>
      <c r="F138" s="41"/>
      <c r="G138" s="41"/>
      <c r="H138" s="41"/>
      <c r="I138" s="154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="2" customFormat="1" ht="15.15" customHeight="1">
      <c r="A139" s="39"/>
      <c r="B139" s="40"/>
      <c r="C139" s="31" t="s">
        <v>22</v>
      </c>
      <c r="D139" s="41"/>
      <c r="E139" s="41"/>
      <c r="F139" s="26" t="str">
        <f>E13</f>
        <v>ZŠ Dr.J.Derera Malacky</v>
      </c>
      <c r="G139" s="41"/>
      <c r="H139" s="41"/>
      <c r="I139" s="157" t="s">
        <v>28</v>
      </c>
      <c r="J139" s="35" t="str">
        <f>E19</f>
        <v>Ing. Slavomír Bobek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="2" customFormat="1" ht="15.15" customHeight="1">
      <c r="A140" s="39"/>
      <c r="B140" s="40"/>
      <c r="C140" s="31" t="s">
        <v>26</v>
      </c>
      <c r="D140" s="41"/>
      <c r="E140" s="41"/>
      <c r="F140" s="26" t="str">
        <f>IF(E16="","",E16)</f>
        <v>Vyplň údaj</v>
      </c>
      <c r="G140" s="41"/>
      <c r="H140" s="41"/>
      <c r="I140" s="157" t="s">
        <v>32</v>
      </c>
      <c r="J140" s="35" t="str">
        <f>E22</f>
        <v>Ing. Juraj Havetta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="2" customFormat="1" ht="10.32" customHeight="1">
      <c r="A141" s="39"/>
      <c r="B141" s="40"/>
      <c r="C141" s="41"/>
      <c r="D141" s="41"/>
      <c r="E141" s="41"/>
      <c r="F141" s="41"/>
      <c r="G141" s="41"/>
      <c r="H141" s="41"/>
      <c r="I141" s="154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="11" customFormat="1" ht="29.28" customHeight="1">
      <c r="A142" s="224"/>
      <c r="B142" s="225"/>
      <c r="C142" s="226" t="s">
        <v>132</v>
      </c>
      <c r="D142" s="227" t="s">
        <v>62</v>
      </c>
      <c r="E142" s="227" t="s">
        <v>58</v>
      </c>
      <c r="F142" s="227" t="s">
        <v>59</v>
      </c>
      <c r="G142" s="227" t="s">
        <v>133</v>
      </c>
      <c r="H142" s="227" t="s">
        <v>134</v>
      </c>
      <c r="I142" s="228" t="s">
        <v>135</v>
      </c>
      <c r="J142" s="229" t="s">
        <v>97</v>
      </c>
      <c r="K142" s="230" t="s">
        <v>136</v>
      </c>
      <c r="L142" s="231"/>
      <c r="M142" s="101" t="s">
        <v>1</v>
      </c>
      <c r="N142" s="102" t="s">
        <v>41</v>
      </c>
      <c r="O142" s="102" t="s">
        <v>137</v>
      </c>
      <c r="P142" s="102" t="s">
        <v>138</v>
      </c>
      <c r="Q142" s="102" t="s">
        <v>139</v>
      </c>
      <c r="R142" s="102" t="s">
        <v>140</v>
      </c>
      <c r="S142" s="102" t="s">
        <v>141</v>
      </c>
      <c r="T142" s="103" t="s">
        <v>142</v>
      </c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</row>
    <row r="143" s="2" customFormat="1" ht="22.8" customHeight="1">
      <c r="A143" s="39"/>
      <c r="B143" s="40"/>
      <c r="C143" s="108" t="s">
        <v>94</v>
      </c>
      <c r="D143" s="41"/>
      <c r="E143" s="41"/>
      <c r="F143" s="41"/>
      <c r="G143" s="41"/>
      <c r="H143" s="41"/>
      <c r="I143" s="154"/>
      <c r="J143" s="232">
        <f>BK143</f>
        <v>0</v>
      </c>
      <c r="K143" s="41"/>
      <c r="L143" s="42"/>
      <c r="M143" s="104"/>
      <c r="N143" s="233"/>
      <c r="O143" s="105"/>
      <c r="P143" s="234">
        <f>P144+P175+P327</f>
        <v>0</v>
      </c>
      <c r="Q143" s="105"/>
      <c r="R143" s="234">
        <f>R144+R175+R327</f>
        <v>2.7512945200000001</v>
      </c>
      <c r="S143" s="105"/>
      <c r="T143" s="235">
        <f>T144+T175+T327</f>
        <v>0.83899999999999997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6" t="s">
        <v>76</v>
      </c>
      <c r="AU143" s="16" t="s">
        <v>99</v>
      </c>
      <c r="BK143" s="236">
        <f>BK144+BK175+BK327</f>
        <v>0</v>
      </c>
    </row>
    <row r="144" s="12" customFormat="1" ht="25.92" customHeight="1">
      <c r="A144" s="12"/>
      <c r="B144" s="237"/>
      <c r="C144" s="238"/>
      <c r="D144" s="239" t="s">
        <v>76</v>
      </c>
      <c r="E144" s="240" t="s">
        <v>143</v>
      </c>
      <c r="F144" s="240" t="s">
        <v>144</v>
      </c>
      <c r="G144" s="238"/>
      <c r="H144" s="238"/>
      <c r="I144" s="241"/>
      <c r="J144" s="242">
        <f>BK144</f>
        <v>0</v>
      </c>
      <c r="K144" s="238"/>
      <c r="L144" s="243"/>
      <c r="M144" s="244"/>
      <c r="N144" s="245"/>
      <c r="O144" s="245"/>
      <c r="P144" s="246">
        <f>P145+P159+P173</f>
        <v>0</v>
      </c>
      <c r="Q144" s="245"/>
      <c r="R144" s="246">
        <f>R145+R159+R173</f>
        <v>0.42122373000000002</v>
      </c>
      <c r="S144" s="245"/>
      <c r="T144" s="247">
        <f>T145+T159+T173</f>
        <v>0.83899999999999997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8" t="s">
        <v>82</v>
      </c>
      <c r="AT144" s="249" t="s">
        <v>76</v>
      </c>
      <c r="AU144" s="249" t="s">
        <v>77</v>
      </c>
      <c r="AY144" s="248" t="s">
        <v>145</v>
      </c>
      <c r="BK144" s="250">
        <f>BK145+BK159+BK173</f>
        <v>0</v>
      </c>
    </row>
    <row r="145" s="12" customFormat="1" ht="22.8" customHeight="1">
      <c r="A145" s="12"/>
      <c r="B145" s="237"/>
      <c r="C145" s="238"/>
      <c r="D145" s="239" t="s">
        <v>76</v>
      </c>
      <c r="E145" s="251" t="s">
        <v>146</v>
      </c>
      <c r="F145" s="251" t="s">
        <v>147</v>
      </c>
      <c r="G145" s="238"/>
      <c r="H145" s="238"/>
      <c r="I145" s="241"/>
      <c r="J145" s="252">
        <f>BK145</f>
        <v>0</v>
      </c>
      <c r="K145" s="238"/>
      <c r="L145" s="243"/>
      <c r="M145" s="244"/>
      <c r="N145" s="245"/>
      <c r="O145" s="245"/>
      <c r="P145" s="246">
        <f>SUM(P146:P158)</f>
        <v>0</v>
      </c>
      <c r="Q145" s="245"/>
      <c r="R145" s="246">
        <f>SUM(R146:R158)</f>
        <v>0.41983998</v>
      </c>
      <c r="S145" s="245"/>
      <c r="T145" s="247">
        <f>SUM(T146:T158)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8" t="s">
        <v>82</v>
      </c>
      <c r="AT145" s="249" t="s">
        <v>76</v>
      </c>
      <c r="AU145" s="249" t="s">
        <v>82</v>
      </c>
      <c r="AY145" s="248" t="s">
        <v>145</v>
      </c>
      <c r="BK145" s="250">
        <f>SUM(BK146:BK158)</f>
        <v>0</v>
      </c>
    </row>
    <row r="146" s="2" customFormat="1" ht="21.75" customHeight="1">
      <c r="A146" s="39"/>
      <c r="B146" s="40"/>
      <c r="C146" s="253" t="s">
        <v>82</v>
      </c>
      <c r="D146" s="253" t="s">
        <v>148</v>
      </c>
      <c r="E146" s="254" t="s">
        <v>149</v>
      </c>
      <c r="F146" s="255" t="s">
        <v>150</v>
      </c>
      <c r="G146" s="256" t="s">
        <v>151</v>
      </c>
      <c r="H146" s="257">
        <v>0.02</v>
      </c>
      <c r="I146" s="258"/>
      <c r="J146" s="257">
        <f>ROUND(I146*H146,3)</f>
        <v>0</v>
      </c>
      <c r="K146" s="259"/>
      <c r="L146" s="42"/>
      <c r="M146" s="260" t="s">
        <v>1</v>
      </c>
      <c r="N146" s="261" t="s">
        <v>43</v>
      </c>
      <c r="O146" s="92"/>
      <c r="P146" s="262">
        <f>O146*H146</f>
        <v>0</v>
      </c>
      <c r="Q146" s="262">
        <v>2.0952500000000001</v>
      </c>
      <c r="R146" s="262">
        <f>Q146*H146</f>
        <v>0.041905000000000005</v>
      </c>
      <c r="S146" s="262">
        <v>0</v>
      </c>
      <c r="T146" s="26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64" t="s">
        <v>152</v>
      </c>
      <c r="AT146" s="264" t="s">
        <v>148</v>
      </c>
      <c r="AU146" s="264" t="s">
        <v>124</v>
      </c>
      <c r="AY146" s="16" t="s">
        <v>145</v>
      </c>
      <c r="BE146" s="139">
        <f>IF(N146="základná",J146,0)</f>
        <v>0</v>
      </c>
      <c r="BF146" s="139">
        <f>IF(N146="znížená",J146,0)</f>
        <v>0</v>
      </c>
      <c r="BG146" s="139">
        <f>IF(N146="zákl. prenesená",J146,0)</f>
        <v>0</v>
      </c>
      <c r="BH146" s="139">
        <f>IF(N146="zníž. prenesená",J146,0)</f>
        <v>0</v>
      </c>
      <c r="BI146" s="139">
        <f>IF(N146="nulová",J146,0)</f>
        <v>0</v>
      </c>
      <c r="BJ146" s="16" t="s">
        <v>124</v>
      </c>
      <c r="BK146" s="265">
        <f>ROUND(I146*H146,3)</f>
        <v>0</v>
      </c>
      <c r="BL146" s="16" t="s">
        <v>152</v>
      </c>
      <c r="BM146" s="264" t="s">
        <v>153</v>
      </c>
    </row>
    <row r="147" s="13" customFormat="1">
      <c r="A147" s="13"/>
      <c r="B147" s="266"/>
      <c r="C147" s="267"/>
      <c r="D147" s="268" t="s">
        <v>154</v>
      </c>
      <c r="E147" s="269" t="s">
        <v>1</v>
      </c>
      <c r="F147" s="270" t="s">
        <v>155</v>
      </c>
      <c r="G147" s="267"/>
      <c r="H147" s="271">
        <v>0.02</v>
      </c>
      <c r="I147" s="272"/>
      <c r="J147" s="267"/>
      <c r="K147" s="267"/>
      <c r="L147" s="273"/>
      <c r="M147" s="274"/>
      <c r="N147" s="275"/>
      <c r="O147" s="275"/>
      <c r="P147" s="275"/>
      <c r="Q147" s="275"/>
      <c r="R147" s="275"/>
      <c r="S147" s="275"/>
      <c r="T147" s="27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7" t="s">
        <v>154</v>
      </c>
      <c r="AU147" s="277" t="s">
        <v>124</v>
      </c>
      <c r="AV147" s="13" t="s">
        <v>124</v>
      </c>
      <c r="AW147" s="13" t="s">
        <v>30</v>
      </c>
      <c r="AX147" s="13" t="s">
        <v>82</v>
      </c>
      <c r="AY147" s="277" t="s">
        <v>145</v>
      </c>
    </row>
    <row r="148" s="2" customFormat="1" ht="21.75" customHeight="1">
      <c r="A148" s="39"/>
      <c r="B148" s="40"/>
      <c r="C148" s="253" t="s">
        <v>124</v>
      </c>
      <c r="D148" s="253" t="s">
        <v>148</v>
      </c>
      <c r="E148" s="254" t="s">
        <v>156</v>
      </c>
      <c r="F148" s="255" t="s">
        <v>157</v>
      </c>
      <c r="G148" s="256" t="s">
        <v>151</v>
      </c>
      <c r="H148" s="257">
        <v>0.161</v>
      </c>
      <c r="I148" s="258"/>
      <c r="J148" s="257">
        <f>ROUND(I148*H148,3)</f>
        <v>0</v>
      </c>
      <c r="K148" s="259"/>
      <c r="L148" s="42"/>
      <c r="M148" s="260" t="s">
        <v>1</v>
      </c>
      <c r="N148" s="261" t="s">
        <v>43</v>
      </c>
      <c r="O148" s="92"/>
      <c r="P148" s="262">
        <f>O148*H148</f>
        <v>0</v>
      </c>
      <c r="Q148" s="262">
        <v>2.2404799999999998</v>
      </c>
      <c r="R148" s="262">
        <f>Q148*H148</f>
        <v>0.36071727999999997</v>
      </c>
      <c r="S148" s="262">
        <v>0</v>
      </c>
      <c r="T148" s="26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64" t="s">
        <v>152</v>
      </c>
      <c r="AT148" s="264" t="s">
        <v>148</v>
      </c>
      <c r="AU148" s="264" t="s">
        <v>124</v>
      </c>
      <c r="AY148" s="16" t="s">
        <v>145</v>
      </c>
      <c r="BE148" s="139">
        <f>IF(N148="základná",J148,0)</f>
        <v>0</v>
      </c>
      <c r="BF148" s="139">
        <f>IF(N148="znížená",J148,0)</f>
        <v>0</v>
      </c>
      <c r="BG148" s="139">
        <f>IF(N148="zákl. prenesená",J148,0)</f>
        <v>0</v>
      </c>
      <c r="BH148" s="139">
        <f>IF(N148="zníž. prenesená",J148,0)</f>
        <v>0</v>
      </c>
      <c r="BI148" s="139">
        <f>IF(N148="nulová",J148,0)</f>
        <v>0</v>
      </c>
      <c r="BJ148" s="16" t="s">
        <v>124</v>
      </c>
      <c r="BK148" s="265">
        <f>ROUND(I148*H148,3)</f>
        <v>0</v>
      </c>
      <c r="BL148" s="16" t="s">
        <v>152</v>
      </c>
      <c r="BM148" s="264" t="s">
        <v>158</v>
      </c>
    </row>
    <row r="149" s="13" customFormat="1">
      <c r="A149" s="13"/>
      <c r="B149" s="266"/>
      <c r="C149" s="267"/>
      <c r="D149" s="268" t="s">
        <v>154</v>
      </c>
      <c r="E149" s="269" t="s">
        <v>1</v>
      </c>
      <c r="F149" s="270" t="s">
        <v>159</v>
      </c>
      <c r="G149" s="267"/>
      <c r="H149" s="271">
        <v>0.161</v>
      </c>
      <c r="I149" s="272"/>
      <c r="J149" s="267"/>
      <c r="K149" s="267"/>
      <c r="L149" s="273"/>
      <c r="M149" s="274"/>
      <c r="N149" s="275"/>
      <c r="O149" s="275"/>
      <c r="P149" s="275"/>
      <c r="Q149" s="275"/>
      <c r="R149" s="275"/>
      <c r="S149" s="275"/>
      <c r="T149" s="27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7" t="s">
        <v>154</v>
      </c>
      <c r="AU149" s="277" t="s">
        <v>124</v>
      </c>
      <c r="AV149" s="13" t="s">
        <v>124</v>
      </c>
      <c r="AW149" s="13" t="s">
        <v>30</v>
      </c>
      <c r="AX149" s="13" t="s">
        <v>82</v>
      </c>
      <c r="AY149" s="277" t="s">
        <v>145</v>
      </c>
    </row>
    <row r="150" s="2" customFormat="1" ht="21.75" customHeight="1">
      <c r="A150" s="39"/>
      <c r="B150" s="40"/>
      <c r="C150" s="253" t="s">
        <v>160</v>
      </c>
      <c r="D150" s="253" t="s">
        <v>148</v>
      </c>
      <c r="E150" s="254" t="s">
        <v>161</v>
      </c>
      <c r="F150" s="255" t="s">
        <v>162</v>
      </c>
      <c r="G150" s="256" t="s">
        <v>151</v>
      </c>
      <c r="H150" s="257">
        <v>2.4900000000000002</v>
      </c>
      <c r="I150" s="258"/>
      <c r="J150" s="257">
        <f>ROUND(I150*H150,3)</f>
        <v>0</v>
      </c>
      <c r="K150" s="259"/>
      <c r="L150" s="42"/>
      <c r="M150" s="260" t="s">
        <v>1</v>
      </c>
      <c r="N150" s="261" t="s">
        <v>43</v>
      </c>
      <c r="O150" s="92"/>
      <c r="P150" s="262">
        <f>O150*H150</f>
        <v>0</v>
      </c>
      <c r="Q150" s="262">
        <v>0</v>
      </c>
      <c r="R150" s="262">
        <f>Q150*H150</f>
        <v>0</v>
      </c>
      <c r="S150" s="262">
        <v>0</v>
      </c>
      <c r="T150" s="26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64" t="s">
        <v>152</v>
      </c>
      <c r="AT150" s="264" t="s">
        <v>148</v>
      </c>
      <c r="AU150" s="264" t="s">
        <v>124</v>
      </c>
      <c r="AY150" s="16" t="s">
        <v>145</v>
      </c>
      <c r="BE150" s="139">
        <f>IF(N150="základná",J150,0)</f>
        <v>0</v>
      </c>
      <c r="BF150" s="139">
        <f>IF(N150="znížená",J150,0)</f>
        <v>0</v>
      </c>
      <c r="BG150" s="139">
        <f>IF(N150="zákl. prenesená",J150,0)</f>
        <v>0</v>
      </c>
      <c r="BH150" s="139">
        <f>IF(N150="zníž. prenesená",J150,0)</f>
        <v>0</v>
      </c>
      <c r="BI150" s="139">
        <f>IF(N150="nulová",J150,0)</f>
        <v>0</v>
      </c>
      <c r="BJ150" s="16" t="s">
        <v>124</v>
      </c>
      <c r="BK150" s="265">
        <f>ROUND(I150*H150,3)</f>
        <v>0</v>
      </c>
      <c r="BL150" s="16" t="s">
        <v>152</v>
      </c>
      <c r="BM150" s="264" t="s">
        <v>163</v>
      </c>
    </row>
    <row r="151" s="13" customFormat="1">
      <c r="A151" s="13"/>
      <c r="B151" s="266"/>
      <c r="C151" s="267"/>
      <c r="D151" s="268" t="s">
        <v>154</v>
      </c>
      <c r="E151" s="269" t="s">
        <v>1</v>
      </c>
      <c r="F151" s="270" t="s">
        <v>164</v>
      </c>
      <c r="G151" s="267"/>
      <c r="H151" s="271">
        <v>1.6080000000000001</v>
      </c>
      <c r="I151" s="272"/>
      <c r="J151" s="267"/>
      <c r="K151" s="267"/>
      <c r="L151" s="273"/>
      <c r="M151" s="274"/>
      <c r="N151" s="275"/>
      <c r="O151" s="275"/>
      <c r="P151" s="275"/>
      <c r="Q151" s="275"/>
      <c r="R151" s="275"/>
      <c r="S151" s="275"/>
      <c r="T151" s="27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7" t="s">
        <v>154</v>
      </c>
      <c r="AU151" s="277" t="s">
        <v>124</v>
      </c>
      <c r="AV151" s="13" t="s">
        <v>124</v>
      </c>
      <c r="AW151" s="13" t="s">
        <v>30</v>
      </c>
      <c r="AX151" s="13" t="s">
        <v>77</v>
      </c>
      <c r="AY151" s="277" t="s">
        <v>145</v>
      </c>
    </row>
    <row r="152" s="13" customFormat="1">
      <c r="A152" s="13"/>
      <c r="B152" s="266"/>
      <c r="C152" s="267"/>
      <c r="D152" s="268" t="s">
        <v>154</v>
      </c>
      <c r="E152" s="269" t="s">
        <v>1</v>
      </c>
      <c r="F152" s="270" t="s">
        <v>165</v>
      </c>
      <c r="G152" s="267"/>
      <c r="H152" s="271">
        <v>0.88200000000000001</v>
      </c>
      <c r="I152" s="272"/>
      <c r="J152" s="267"/>
      <c r="K152" s="267"/>
      <c r="L152" s="273"/>
      <c r="M152" s="274"/>
      <c r="N152" s="275"/>
      <c r="O152" s="275"/>
      <c r="P152" s="275"/>
      <c r="Q152" s="275"/>
      <c r="R152" s="275"/>
      <c r="S152" s="275"/>
      <c r="T152" s="27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7" t="s">
        <v>154</v>
      </c>
      <c r="AU152" s="277" t="s">
        <v>124</v>
      </c>
      <c r="AV152" s="13" t="s">
        <v>124</v>
      </c>
      <c r="AW152" s="13" t="s">
        <v>30</v>
      </c>
      <c r="AX152" s="13" t="s">
        <v>77</v>
      </c>
      <c r="AY152" s="277" t="s">
        <v>145</v>
      </c>
    </row>
    <row r="153" s="14" customFormat="1">
      <c r="A153" s="14"/>
      <c r="B153" s="278"/>
      <c r="C153" s="279"/>
      <c r="D153" s="268" t="s">
        <v>154</v>
      </c>
      <c r="E153" s="280" t="s">
        <v>1</v>
      </c>
      <c r="F153" s="281" t="s">
        <v>166</v>
      </c>
      <c r="G153" s="279"/>
      <c r="H153" s="282">
        <v>2.4900000000000002</v>
      </c>
      <c r="I153" s="283"/>
      <c r="J153" s="279"/>
      <c r="K153" s="279"/>
      <c r="L153" s="284"/>
      <c r="M153" s="285"/>
      <c r="N153" s="286"/>
      <c r="O153" s="286"/>
      <c r="P153" s="286"/>
      <c r="Q153" s="286"/>
      <c r="R153" s="286"/>
      <c r="S153" s="286"/>
      <c r="T153" s="28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8" t="s">
        <v>154</v>
      </c>
      <c r="AU153" s="288" t="s">
        <v>124</v>
      </c>
      <c r="AV153" s="14" t="s">
        <v>152</v>
      </c>
      <c r="AW153" s="14" t="s">
        <v>30</v>
      </c>
      <c r="AX153" s="14" t="s">
        <v>82</v>
      </c>
      <c r="AY153" s="288" t="s">
        <v>145</v>
      </c>
    </row>
    <row r="154" s="2" customFormat="1" ht="16.5" customHeight="1">
      <c r="A154" s="39"/>
      <c r="B154" s="40"/>
      <c r="C154" s="253" t="s">
        <v>152</v>
      </c>
      <c r="D154" s="253" t="s">
        <v>148</v>
      </c>
      <c r="E154" s="254" t="s">
        <v>167</v>
      </c>
      <c r="F154" s="255" t="s">
        <v>168</v>
      </c>
      <c r="G154" s="256" t="s">
        <v>169</v>
      </c>
      <c r="H154" s="257">
        <v>0.88200000000000001</v>
      </c>
      <c r="I154" s="258"/>
      <c r="J154" s="257">
        <f>ROUND(I154*H154,3)</f>
        <v>0</v>
      </c>
      <c r="K154" s="259"/>
      <c r="L154" s="42"/>
      <c r="M154" s="260" t="s">
        <v>1</v>
      </c>
      <c r="N154" s="261" t="s">
        <v>43</v>
      </c>
      <c r="O154" s="92"/>
      <c r="P154" s="262">
        <f>O154*H154</f>
        <v>0</v>
      </c>
      <c r="Q154" s="262">
        <v>0.0086099999999999996</v>
      </c>
      <c r="R154" s="262">
        <f>Q154*H154</f>
        <v>0.0075940199999999999</v>
      </c>
      <c r="S154" s="262">
        <v>0</v>
      </c>
      <c r="T154" s="26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64" t="s">
        <v>152</v>
      </c>
      <c r="AT154" s="264" t="s">
        <v>148</v>
      </c>
      <c r="AU154" s="264" t="s">
        <v>124</v>
      </c>
      <c r="AY154" s="16" t="s">
        <v>145</v>
      </c>
      <c r="BE154" s="139">
        <f>IF(N154="základná",J154,0)</f>
        <v>0</v>
      </c>
      <c r="BF154" s="139">
        <f>IF(N154="znížená",J154,0)</f>
        <v>0</v>
      </c>
      <c r="BG154" s="139">
        <f>IF(N154="zákl. prenesená",J154,0)</f>
        <v>0</v>
      </c>
      <c r="BH154" s="139">
        <f>IF(N154="zníž. prenesená",J154,0)</f>
        <v>0</v>
      </c>
      <c r="BI154" s="139">
        <f>IF(N154="nulová",J154,0)</f>
        <v>0</v>
      </c>
      <c r="BJ154" s="16" t="s">
        <v>124</v>
      </c>
      <c r="BK154" s="265">
        <f>ROUND(I154*H154,3)</f>
        <v>0</v>
      </c>
      <c r="BL154" s="16" t="s">
        <v>152</v>
      </c>
      <c r="BM154" s="264" t="s">
        <v>170</v>
      </c>
    </row>
    <row r="155" s="13" customFormat="1">
      <c r="A155" s="13"/>
      <c r="B155" s="266"/>
      <c r="C155" s="267"/>
      <c r="D155" s="268" t="s">
        <v>154</v>
      </c>
      <c r="E155" s="269" t="s">
        <v>1</v>
      </c>
      <c r="F155" s="270" t="s">
        <v>165</v>
      </c>
      <c r="G155" s="267"/>
      <c r="H155" s="271">
        <v>0.88200000000000001</v>
      </c>
      <c r="I155" s="272"/>
      <c r="J155" s="267"/>
      <c r="K155" s="267"/>
      <c r="L155" s="273"/>
      <c r="M155" s="274"/>
      <c r="N155" s="275"/>
      <c r="O155" s="275"/>
      <c r="P155" s="275"/>
      <c r="Q155" s="275"/>
      <c r="R155" s="275"/>
      <c r="S155" s="275"/>
      <c r="T155" s="27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7" t="s">
        <v>154</v>
      </c>
      <c r="AU155" s="277" t="s">
        <v>124</v>
      </c>
      <c r="AV155" s="13" t="s">
        <v>124</v>
      </c>
      <c r="AW155" s="13" t="s">
        <v>30</v>
      </c>
      <c r="AX155" s="13" t="s">
        <v>82</v>
      </c>
      <c r="AY155" s="277" t="s">
        <v>145</v>
      </c>
    </row>
    <row r="156" s="2" customFormat="1" ht="16.5" customHeight="1">
      <c r="A156" s="39"/>
      <c r="B156" s="40"/>
      <c r="C156" s="253" t="s">
        <v>171</v>
      </c>
      <c r="D156" s="253" t="s">
        <v>148</v>
      </c>
      <c r="E156" s="254" t="s">
        <v>172</v>
      </c>
      <c r="F156" s="255" t="s">
        <v>173</v>
      </c>
      <c r="G156" s="256" t="s">
        <v>169</v>
      </c>
      <c r="H156" s="257">
        <v>0.88200000000000001</v>
      </c>
      <c r="I156" s="258"/>
      <c r="J156" s="257">
        <f>ROUND(I156*H156,3)</f>
        <v>0</v>
      </c>
      <c r="K156" s="259"/>
      <c r="L156" s="42"/>
      <c r="M156" s="260" t="s">
        <v>1</v>
      </c>
      <c r="N156" s="261" t="s">
        <v>43</v>
      </c>
      <c r="O156" s="92"/>
      <c r="P156" s="262">
        <f>O156*H156</f>
        <v>0</v>
      </c>
      <c r="Q156" s="262">
        <v>0</v>
      </c>
      <c r="R156" s="262">
        <f>Q156*H156</f>
        <v>0</v>
      </c>
      <c r="S156" s="262">
        <v>0</v>
      </c>
      <c r="T156" s="26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64" t="s">
        <v>152</v>
      </c>
      <c r="AT156" s="264" t="s">
        <v>148</v>
      </c>
      <c r="AU156" s="264" t="s">
        <v>124</v>
      </c>
      <c r="AY156" s="16" t="s">
        <v>145</v>
      </c>
      <c r="BE156" s="139">
        <f>IF(N156="základná",J156,0)</f>
        <v>0</v>
      </c>
      <c r="BF156" s="139">
        <f>IF(N156="znížená",J156,0)</f>
        <v>0</v>
      </c>
      <c r="BG156" s="139">
        <f>IF(N156="zákl. prenesená",J156,0)</f>
        <v>0</v>
      </c>
      <c r="BH156" s="139">
        <f>IF(N156="zníž. prenesená",J156,0)</f>
        <v>0</v>
      </c>
      <c r="BI156" s="139">
        <f>IF(N156="nulová",J156,0)</f>
        <v>0</v>
      </c>
      <c r="BJ156" s="16" t="s">
        <v>124</v>
      </c>
      <c r="BK156" s="265">
        <f>ROUND(I156*H156,3)</f>
        <v>0</v>
      </c>
      <c r="BL156" s="16" t="s">
        <v>152</v>
      </c>
      <c r="BM156" s="264" t="s">
        <v>174</v>
      </c>
    </row>
    <row r="157" s="2" customFormat="1" ht="21.75" customHeight="1">
      <c r="A157" s="39"/>
      <c r="B157" s="40"/>
      <c r="C157" s="253" t="s">
        <v>146</v>
      </c>
      <c r="D157" s="253" t="s">
        <v>148</v>
      </c>
      <c r="E157" s="254" t="s">
        <v>175</v>
      </c>
      <c r="F157" s="255" t="s">
        <v>176</v>
      </c>
      <c r="G157" s="256" t="s">
        <v>177</v>
      </c>
      <c r="H157" s="257">
        <v>0.0080000000000000002</v>
      </c>
      <c r="I157" s="258"/>
      <c r="J157" s="257">
        <f>ROUND(I157*H157,3)</f>
        <v>0</v>
      </c>
      <c r="K157" s="259"/>
      <c r="L157" s="42"/>
      <c r="M157" s="260" t="s">
        <v>1</v>
      </c>
      <c r="N157" s="261" t="s">
        <v>43</v>
      </c>
      <c r="O157" s="92"/>
      <c r="P157" s="262">
        <f>O157*H157</f>
        <v>0</v>
      </c>
      <c r="Q157" s="262">
        <v>1.20296</v>
      </c>
      <c r="R157" s="262">
        <f>Q157*H157</f>
        <v>0.0096236800000000008</v>
      </c>
      <c r="S157" s="262">
        <v>0</v>
      </c>
      <c r="T157" s="26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64" t="s">
        <v>152</v>
      </c>
      <c r="AT157" s="264" t="s">
        <v>148</v>
      </c>
      <c r="AU157" s="264" t="s">
        <v>124</v>
      </c>
      <c r="AY157" s="16" t="s">
        <v>145</v>
      </c>
      <c r="BE157" s="139">
        <f>IF(N157="základná",J157,0)</f>
        <v>0</v>
      </c>
      <c r="BF157" s="139">
        <f>IF(N157="znížená",J157,0)</f>
        <v>0</v>
      </c>
      <c r="BG157" s="139">
        <f>IF(N157="zákl. prenesená",J157,0)</f>
        <v>0</v>
      </c>
      <c r="BH157" s="139">
        <f>IF(N157="zníž. prenesená",J157,0)</f>
        <v>0</v>
      </c>
      <c r="BI157" s="139">
        <f>IF(N157="nulová",J157,0)</f>
        <v>0</v>
      </c>
      <c r="BJ157" s="16" t="s">
        <v>124</v>
      </c>
      <c r="BK157" s="265">
        <f>ROUND(I157*H157,3)</f>
        <v>0</v>
      </c>
      <c r="BL157" s="16" t="s">
        <v>152</v>
      </c>
      <c r="BM157" s="264" t="s">
        <v>178</v>
      </c>
    </row>
    <row r="158" s="13" customFormat="1">
      <c r="A158" s="13"/>
      <c r="B158" s="266"/>
      <c r="C158" s="267"/>
      <c r="D158" s="268" t="s">
        <v>154</v>
      </c>
      <c r="E158" s="269" t="s">
        <v>1</v>
      </c>
      <c r="F158" s="270" t="s">
        <v>179</v>
      </c>
      <c r="G158" s="267"/>
      <c r="H158" s="271">
        <v>0.0080000000000000002</v>
      </c>
      <c r="I158" s="272"/>
      <c r="J158" s="267"/>
      <c r="K158" s="267"/>
      <c r="L158" s="273"/>
      <c r="M158" s="274"/>
      <c r="N158" s="275"/>
      <c r="O158" s="275"/>
      <c r="P158" s="275"/>
      <c r="Q158" s="275"/>
      <c r="R158" s="275"/>
      <c r="S158" s="275"/>
      <c r="T158" s="27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7" t="s">
        <v>154</v>
      </c>
      <c r="AU158" s="277" t="s">
        <v>124</v>
      </c>
      <c r="AV158" s="13" t="s">
        <v>124</v>
      </c>
      <c r="AW158" s="13" t="s">
        <v>30</v>
      </c>
      <c r="AX158" s="13" t="s">
        <v>82</v>
      </c>
      <c r="AY158" s="277" t="s">
        <v>145</v>
      </c>
    </row>
    <row r="159" s="12" customFormat="1" ht="22.8" customHeight="1">
      <c r="A159" s="12"/>
      <c r="B159" s="237"/>
      <c r="C159" s="238"/>
      <c r="D159" s="239" t="s">
        <v>76</v>
      </c>
      <c r="E159" s="251" t="s">
        <v>180</v>
      </c>
      <c r="F159" s="251" t="s">
        <v>181</v>
      </c>
      <c r="G159" s="238"/>
      <c r="H159" s="238"/>
      <c r="I159" s="241"/>
      <c r="J159" s="252">
        <f>BK159</f>
        <v>0</v>
      </c>
      <c r="K159" s="238"/>
      <c r="L159" s="243"/>
      <c r="M159" s="244"/>
      <c r="N159" s="245"/>
      <c r="O159" s="245"/>
      <c r="P159" s="246">
        <f>SUM(P160:P172)</f>
        <v>0</v>
      </c>
      <c r="Q159" s="245"/>
      <c r="R159" s="246">
        <f>SUM(R160:R172)</f>
        <v>0.00138375</v>
      </c>
      <c r="S159" s="245"/>
      <c r="T159" s="247">
        <f>SUM(T160:T172)</f>
        <v>0.83899999999999997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8" t="s">
        <v>82</v>
      </c>
      <c r="AT159" s="249" t="s">
        <v>76</v>
      </c>
      <c r="AU159" s="249" t="s">
        <v>82</v>
      </c>
      <c r="AY159" s="248" t="s">
        <v>145</v>
      </c>
      <c r="BK159" s="250">
        <f>SUM(BK160:BK172)</f>
        <v>0</v>
      </c>
    </row>
    <row r="160" s="2" customFormat="1" ht="16.5" customHeight="1">
      <c r="A160" s="39"/>
      <c r="B160" s="40"/>
      <c r="C160" s="253" t="s">
        <v>182</v>
      </c>
      <c r="D160" s="253" t="s">
        <v>148</v>
      </c>
      <c r="E160" s="254" t="s">
        <v>183</v>
      </c>
      <c r="F160" s="255" t="s">
        <v>184</v>
      </c>
      <c r="G160" s="256" t="s">
        <v>169</v>
      </c>
      <c r="H160" s="257">
        <v>27.675000000000001</v>
      </c>
      <c r="I160" s="258"/>
      <c r="J160" s="257">
        <f>ROUND(I160*H160,3)</f>
        <v>0</v>
      </c>
      <c r="K160" s="259"/>
      <c r="L160" s="42"/>
      <c r="M160" s="260" t="s">
        <v>1</v>
      </c>
      <c r="N160" s="261" t="s">
        <v>43</v>
      </c>
      <c r="O160" s="92"/>
      <c r="P160" s="262">
        <f>O160*H160</f>
        <v>0</v>
      </c>
      <c r="Q160" s="262">
        <v>5.0000000000000002E-05</v>
      </c>
      <c r="R160" s="262">
        <f>Q160*H160</f>
        <v>0.00138375</v>
      </c>
      <c r="S160" s="262">
        <v>0</v>
      </c>
      <c r="T160" s="26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64" t="s">
        <v>152</v>
      </c>
      <c r="AT160" s="264" t="s">
        <v>148</v>
      </c>
      <c r="AU160" s="264" t="s">
        <v>124</v>
      </c>
      <c r="AY160" s="16" t="s">
        <v>145</v>
      </c>
      <c r="BE160" s="139">
        <f>IF(N160="základná",J160,0)</f>
        <v>0</v>
      </c>
      <c r="BF160" s="139">
        <f>IF(N160="znížená",J160,0)</f>
        <v>0</v>
      </c>
      <c r="BG160" s="139">
        <f>IF(N160="zákl. prenesená",J160,0)</f>
        <v>0</v>
      </c>
      <c r="BH160" s="139">
        <f>IF(N160="zníž. prenesená",J160,0)</f>
        <v>0</v>
      </c>
      <c r="BI160" s="139">
        <f>IF(N160="nulová",J160,0)</f>
        <v>0</v>
      </c>
      <c r="BJ160" s="16" t="s">
        <v>124</v>
      </c>
      <c r="BK160" s="265">
        <f>ROUND(I160*H160,3)</f>
        <v>0</v>
      </c>
      <c r="BL160" s="16" t="s">
        <v>152</v>
      </c>
      <c r="BM160" s="264" t="s">
        <v>185</v>
      </c>
    </row>
    <row r="161" s="13" customFormat="1">
      <c r="A161" s="13"/>
      <c r="B161" s="266"/>
      <c r="C161" s="267"/>
      <c r="D161" s="268" t="s">
        <v>154</v>
      </c>
      <c r="E161" s="269" t="s">
        <v>1</v>
      </c>
      <c r="F161" s="270" t="s">
        <v>186</v>
      </c>
      <c r="G161" s="267"/>
      <c r="H161" s="271">
        <v>27.675000000000001</v>
      </c>
      <c r="I161" s="272"/>
      <c r="J161" s="267"/>
      <c r="K161" s="267"/>
      <c r="L161" s="273"/>
      <c r="M161" s="274"/>
      <c r="N161" s="275"/>
      <c r="O161" s="275"/>
      <c r="P161" s="275"/>
      <c r="Q161" s="275"/>
      <c r="R161" s="275"/>
      <c r="S161" s="275"/>
      <c r="T161" s="27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7" t="s">
        <v>154</v>
      </c>
      <c r="AU161" s="277" t="s">
        <v>124</v>
      </c>
      <c r="AV161" s="13" t="s">
        <v>124</v>
      </c>
      <c r="AW161" s="13" t="s">
        <v>30</v>
      </c>
      <c r="AX161" s="13" t="s">
        <v>82</v>
      </c>
      <c r="AY161" s="277" t="s">
        <v>145</v>
      </c>
    </row>
    <row r="162" s="2" customFormat="1" ht="16.5" customHeight="1">
      <c r="A162" s="39"/>
      <c r="B162" s="40"/>
      <c r="C162" s="253" t="s">
        <v>187</v>
      </c>
      <c r="D162" s="253" t="s">
        <v>148</v>
      </c>
      <c r="E162" s="254" t="s">
        <v>188</v>
      </c>
      <c r="F162" s="255" t="s">
        <v>189</v>
      </c>
      <c r="G162" s="256" t="s">
        <v>151</v>
      </c>
      <c r="H162" s="257">
        <v>0.23999999999999999</v>
      </c>
      <c r="I162" s="258"/>
      <c r="J162" s="257">
        <f>ROUND(I162*H162,3)</f>
        <v>0</v>
      </c>
      <c r="K162" s="259"/>
      <c r="L162" s="42"/>
      <c r="M162" s="260" t="s">
        <v>1</v>
      </c>
      <c r="N162" s="261" t="s">
        <v>43</v>
      </c>
      <c r="O162" s="92"/>
      <c r="P162" s="262">
        <f>O162*H162</f>
        <v>0</v>
      </c>
      <c r="Q162" s="262">
        <v>0</v>
      </c>
      <c r="R162" s="262">
        <f>Q162*H162</f>
        <v>0</v>
      </c>
      <c r="S162" s="262">
        <v>2.3999999999999999</v>
      </c>
      <c r="T162" s="263">
        <f>S162*H162</f>
        <v>0.57599999999999996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64" t="s">
        <v>152</v>
      </c>
      <c r="AT162" s="264" t="s">
        <v>148</v>
      </c>
      <c r="AU162" s="264" t="s">
        <v>124</v>
      </c>
      <c r="AY162" s="16" t="s">
        <v>145</v>
      </c>
      <c r="BE162" s="139">
        <f>IF(N162="základná",J162,0)</f>
        <v>0</v>
      </c>
      <c r="BF162" s="139">
        <f>IF(N162="znížená",J162,0)</f>
        <v>0</v>
      </c>
      <c r="BG162" s="139">
        <f>IF(N162="zákl. prenesená",J162,0)</f>
        <v>0</v>
      </c>
      <c r="BH162" s="139">
        <f>IF(N162="zníž. prenesená",J162,0)</f>
        <v>0</v>
      </c>
      <c r="BI162" s="139">
        <f>IF(N162="nulová",J162,0)</f>
        <v>0</v>
      </c>
      <c r="BJ162" s="16" t="s">
        <v>124</v>
      </c>
      <c r="BK162" s="265">
        <f>ROUND(I162*H162,3)</f>
        <v>0</v>
      </c>
      <c r="BL162" s="16" t="s">
        <v>152</v>
      </c>
      <c r="BM162" s="264" t="s">
        <v>190</v>
      </c>
    </row>
    <row r="163" s="13" customFormat="1">
      <c r="A163" s="13"/>
      <c r="B163" s="266"/>
      <c r="C163" s="267"/>
      <c r="D163" s="268" t="s">
        <v>154</v>
      </c>
      <c r="E163" s="269" t="s">
        <v>1</v>
      </c>
      <c r="F163" s="270" t="s">
        <v>191</v>
      </c>
      <c r="G163" s="267"/>
      <c r="H163" s="271">
        <v>0.23999999999999999</v>
      </c>
      <c r="I163" s="272"/>
      <c r="J163" s="267"/>
      <c r="K163" s="267"/>
      <c r="L163" s="273"/>
      <c r="M163" s="274"/>
      <c r="N163" s="275"/>
      <c r="O163" s="275"/>
      <c r="P163" s="275"/>
      <c r="Q163" s="275"/>
      <c r="R163" s="275"/>
      <c r="S163" s="275"/>
      <c r="T163" s="27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7" t="s">
        <v>154</v>
      </c>
      <c r="AU163" s="277" t="s">
        <v>124</v>
      </c>
      <c r="AV163" s="13" t="s">
        <v>124</v>
      </c>
      <c r="AW163" s="13" t="s">
        <v>30</v>
      </c>
      <c r="AX163" s="13" t="s">
        <v>82</v>
      </c>
      <c r="AY163" s="277" t="s">
        <v>145</v>
      </c>
    </row>
    <row r="164" s="2" customFormat="1" ht="21.75" customHeight="1">
      <c r="A164" s="39"/>
      <c r="B164" s="40"/>
      <c r="C164" s="253" t="s">
        <v>180</v>
      </c>
      <c r="D164" s="253" t="s">
        <v>148</v>
      </c>
      <c r="E164" s="254" t="s">
        <v>192</v>
      </c>
      <c r="F164" s="255" t="s">
        <v>193</v>
      </c>
      <c r="G164" s="256" t="s">
        <v>194</v>
      </c>
      <c r="H164" s="257">
        <v>1</v>
      </c>
      <c r="I164" s="258"/>
      <c r="J164" s="257">
        <f>ROUND(I164*H164,3)</f>
        <v>0</v>
      </c>
      <c r="K164" s="259"/>
      <c r="L164" s="42"/>
      <c r="M164" s="260" t="s">
        <v>1</v>
      </c>
      <c r="N164" s="261" t="s">
        <v>43</v>
      </c>
      <c r="O164" s="92"/>
      <c r="P164" s="262">
        <f>O164*H164</f>
        <v>0</v>
      </c>
      <c r="Q164" s="262">
        <v>0</v>
      </c>
      <c r="R164" s="262">
        <f>Q164*H164</f>
        <v>0</v>
      </c>
      <c r="S164" s="262">
        <v>0.219</v>
      </c>
      <c r="T164" s="263">
        <f>S164*H164</f>
        <v>0.219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64" t="s">
        <v>152</v>
      </c>
      <c r="AT164" s="264" t="s">
        <v>148</v>
      </c>
      <c r="AU164" s="264" t="s">
        <v>124</v>
      </c>
      <c r="AY164" s="16" t="s">
        <v>145</v>
      </c>
      <c r="BE164" s="139">
        <f>IF(N164="základná",J164,0)</f>
        <v>0</v>
      </c>
      <c r="BF164" s="139">
        <f>IF(N164="znížená",J164,0)</f>
        <v>0</v>
      </c>
      <c r="BG164" s="139">
        <f>IF(N164="zákl. prenesená",J164,0)</f>
        <v>0</v>
      </c>
      <c r="BH164" s="139">
        <f>IF(N164="zníž. prenesená",J164,0)</f>
        <v>0</v>
      </c>
      <c r="BI164" s="139">
        <f>IF(N164="nulová",J164,0)</f>
        <v>0</v>
      </c>
      <c r="BJ164" s="16" t="s">
        <v>124</v>
      </c>
      <c r="BK164" s="265">
        <f>ROUND(I164*H164,3)</f>
        <v>0</v>
      </c>
      <c r="BL164" s="16" t="s">
        <v>152</v>
      </c>
      <c r="BM164" s="264" t="s">
        <v>195</v>
      </c>
    </row>
    <row r="165" s="2" customFormat="1" ht="21.75" customHeight="1">
      <c r="A165" s="39"/>
      <c r="B165" s="40"/>
      <c r="C165" s="253" t="s">
        <v>196</v>
      </c>
      <c r="D165" s="253" t="s">
        <v>148</v>
      </c>
      <c r="E165" s="254" t="s">
        <v>197</v>
      </c>
      <c r="F165" s="255" t="s">
        <v>198</v>
      </c>
      <c r="G165" s="256" t="s">
        <v>199</v>
      </c>
      <c r="H165" s="257">
        <v>2</v>
      </c>
      <c r="I165" s="258"/>
      <c r="J165" s="257">
        <f>ROUND(I165*H165,3)</f>
        <v>0</v>
      </c>
      <c r="K165" s="259"/>
      <c r="L165" s="42"/>
      <c r="M165" s="260" t="s">
        <v>1</v>
      </c>
      <c r="N165" s="261" t="s">
        <v>43</v>
      </c>
      <c r="O165" s="92"/>
      <c r="P165" s="262">
        <f>O165*H165</f>
        <v>0</v>
      </c>
      <c r="Q165" s="262">
        <v>0</v>
      </c>
      <c r="R165" s="262">
        <f>Q165*H165</f>
        <v>0</v>
      </c>
      <c r="S165" s="262">
        <v>0.021999999999999999</v>
      </c>
      <c r="T165" s="263">
        <f>S165*H165</f>
        <v>0.043999999999999997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64" t="s">
        <v>152</v>
      </c>
      <c r="AT165" s="264" t="s">
        <v>148</v>
      </c>
      <c r="AU165" s="264" t="s">
        <v>124</v>
      </c>
      <c r="AY165" s="16" t="s">
        <v>145</v>
      </c>
      <c r="BE165" s="139">
        <f>IF(N165="základná",J165,0)</f>
        <v>0</v>
      </c>
      <c r="BF165" s="139">
        <f>IF(N165="znížená",J165,0)</f>
        <v>0</v>
      </c>
      <c r="BG165" s="139">
        <f>IF(N165="zákl. prenesená",J165,0)</f>
        <v>0</v>
      </c>
      <c r="BH165" s="139">
        <f>IF(N165="zníž. prenesená",J165,0)</f>
        <v>0</v>
      </c>
      <c r="BI165" s="139">
        <f>IF(N165="nulová",J165,0)</f>
        <v>0</v>
      </c>
      <c r="BJ165" s="16" t="s">
        <v>124</v>
      </c>
      <c r="BK165" s="265">
        <f>ROUND(I165*H165,3)</f>
        <v>0</v>
      </c>
      <c r="BL165" s="16" t="s">
        <v>152</v>
      </c>
      <c r="BM165" s="264" t="s">
        <v>200</v>
      </c>
    </row>
    <row r="166" s="2" customFormat="1" ht="21.75" customHeight="1">
      <c r="A166" s="39"/>
      <c r="B166" s="40"/>
      <c r="C166" s="253" t="s">
        <v>201</v>
      </c>
      <c r="D166" s="253" t="s">
        <v>148</v>
      </c>
      <c r="E166" s="254" t="s">
        <v>202</v>
      </c>
      <c r="F166" s="255" t="s">
        <v>203</v>
      </c>
      <c r="G166" s="256" t="s">
        <v>199</v>
      </c>
      <c r="H166" s="257">
        <v>4</v>
      </c>
      <c r="I166" s="258"/>
      <c r="J166" s="257">
        <f>ROUND(I166*H166,3)</f>
        <v>0</v>
      </c>
      <c r="K166" s="259"/>
      <c r="L166" s="42"/>
      <c r="M166" s="260" t="s">
        <v>1</v>
      </c>
      <c r="N166" s="261" t="s">
        <v>43</v>
      </c>
      <c r="O166" s="92"/>
      <c r="P166" s="262">
        <f>O166*H166</f>
        <v>0</v>
      </c>
      <c r="Q166" s="262">
        <v>0</v>
      </c>
      <c r="R166" s="262">
        <f>Q166*H166</f>
        <v>0</v>
      </c>
      <c r="S166" s="262">
        <v>0</v>
      </c>
      <c r="T166" s="26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64" t="s">
        <v>152</v>
      </c>
      <c r="AT166" s="264" t="s">
        <v>148</v>
      </c>
      <c r="AU166" s="264" t="s">
        <v>124</v>
      </c>
      <c r="AY166" s="16" t="s">
        <v>145</v>
      </c>
      <c r="BE166" s="139">
        <f>IF(N166="základná",J166,0)</f>
        <v>0</v>
      </c>
      <c r="BF166" s="139">
        <f>IF(N166="znížená",J166,0)</f>
        <v>0</v>
      </c>
      <c r="BG166" s="139">
        <f>IF(N166="zákl. prenesená",J166,0)</f>
        <v>0</v>
      </c>
      <c r="BH166" s="139">
        <f>IF(N166="zníž. prenesená",J166,0)</f>
        <v>0</v>
      </c>
      <c r="BI166" s="139">
        <f>IF(N166="nulová",J166,0)</f>
        <v>0</v>
      </c>
      <c r="BJ166" s="16" t="s">
        <v>124</v>
      </c>
      <c r="BK166" s="265">
        <f>ROUND(I166*H166,3)</f>
        <v>0</v>
      </c>
      <c r="BL166" s="16" t="s">
        <v>152</v>
      </c>
      <c r="BM166" s="264" t="s">
        <v>204</v>
      </c>
    </row>
    <row r="167" s="13" customFormat="1">
      <c r="A167" s="13"/>
      <c r="B167" s="266"/>
      <c r="C167" s="267"/>
      <c r="D167" s="268" t="s">
        <v>154</v>
      </c>
      <c r="E167" s="269" t="s">
        <v>1</v>
      </c>
      <c r="F167" s="270" t="s">
        <v>205</v>
      </c>
      <c r="G167" s="267"/>
      <c r="H167" s="271">
        <v>4</v>
      </c>
      <c r="I167" s="272"/>
      <c r="J167" s="267"/>
      <c r="K167" s="267"/>
      <c r="L167" s="273"/>
      <c r="M167" s="274"/>
      <c r="N167" s="275"/>
      <c r="O167" s="275"/>
      <c r="P167" s="275"/>
      <c r="Q167" s="275"/>
      <c r="R167" s="275"/>
      <c r="S167" s="275"/>
      <c r="T167" s="27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7" t="s">
        <v>154</v>
      </c>
      <c r="AU167" s="277" t="s">
        <v>124</v>
      </c>
      <c r="AV167" s="13" t="s">
        <v>124</v>
      </c>
      <c r="AW167" s="13" t="s">
        <v>30</v>
      </c>
      <c r="AX167" s="13" t="s">
        <v>82</v>
      </c>
      <c r="AY167" s="277" t="s">
        <v>145</v>
      </c>
    </row>
    <row r="168" s="2" customFormat="1" ht="16.5" customHeight="1">
      <c r="A168" s="39"/>
      <c r="B168" s="40"/>
      <c r="C168" s="253" t="s">
        <v>206</v>
      </c>
      <c r="D168" s="253" t="s">
        <v>148</v>
      </c>
      <c r="E168" s="254" t="s">
        <v>207</v>
      </c>
      <c r="F168" s="255" t="s">
        <v>208</v>
      </c>
      <c r="G168" s="256" t="s">
        <v>177</v>
      </c>
      <c r="H168" s="257">
        <v>0.83899999999999997</v>
      </c>
      <c r="I168" s="258"/>
      <c r="J168" s="257">
        <f>ROUND(I168*H168,3)</f>
        <v>0</v>
      </c>
      <c r="K168" s="259"/>
      <c r="L168" s="42"/>
      <c r="M168" s="260" t="s">
        <v>1</v>
      </c>
      <c r="N168" s="261" t="s">
        <v>43</v>
      </c>
      <c r="O168" s="92"/>
      <c r="P168" s="262">
        <f>O168*H168</f>
        <v>0</v>
      </c>
      <c r="Q168" s="262">
        <v>0</v>
      </c>
      <c r="R168" s="262">
        <f>Q168*H168</f>
        <v>0</v>
      </c>
      <c r="S168" s="262">
        <v>0</v>
      </c>
      <c r="T168" s="26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64" t="s">
        <v>152</v>
      </c>
      <c r="AT168" s="264" t="s">
        <v>148</v>
      </c>
      <c r="AU168" s="264" t="s">
        <v>124</v>
      </c>
      <c r="AY168" s="16" t="s">
        <v>145</v>
      </c>
      <c r="BE168" s="139">
        <f>IF(N168="základná",J168,0)</f>
        <v>0</v>
      </c>
      <c r="BF168" s="139">
        <f>IF(N168="znížená",J168,0)</f>
        <v>0</v>
      </c>
      <c r="BG168" s="139">
        <f>IF(N168="zákl. prenesená",J168,0)</f>
        <v>0</v>
      </c>
      <c r="BH168" s="139">
        <f>IF(N168="zníž. prenesená",J168,0)</f>
        <v>0</v>
      </c>
      <c r="BI168" s="139">
        <f>IF(N168="nulová",J168,0)</f>
        <v>0</v>
      </c>
      <c r="BJ168" s="16" t="s">
        <v>124</v>
      </c>
      <c r="BK168" s="265">
        <f>ROUND(I168*H168,3)</f>
        <v>0</v>
      </c>
      <c r="BL168" s="16" t="s">
        <v>152</v>
      </c>
      <c r="BM168" s="264" t="s">
        <v>209</v>
      </c>
    </row>
    <row r="169" s="2" customFormat="1" ht="21.75" customHeight="1">
      <c r="A169" s="39"/>
      <c r="B169" s="40"/>
      <c r="C169" s="253" t="s">
        <v>210</v>
      </c>
      <c r="D169" s="253" t="s">
        <v>148</v>
      </c>
      <c r="E169" s="254" t="s">
        <v>211</v>
      </c>
      <c r="F169" s="255" t="s">
        <v>212</v>
      </c>
      <c r="G169" s="256" t="s">
        <v>177</v>
      </c>
      <c r="H169" s="257">
        <v>0.83899999999999997</v>
      </c>
      <c r="I169" s="258"/>
      <c r="J169" s="257">
        <f>ROUND(I169*H169,3)</f>
        <v>0</v>
      </c>
      <c r="K169" s="259"/>
      <c r="L169" s="42"/>
      <c r="M169" s="260" t="s">
        <v>1</v>
      </c>
      <c r="N169" s="261" t="s">
        <v>43</v>
      </c>
      <c r="O169" s="92"/>
      <c r="P169" s="262">
        <f>O169*H169</f>
        <v>0</v>
      </c>
      <c r="Q169" s="262">
        <v>0</v>
      </c>
      <c r="R169" s="262">
        <f>Q169*H169</f>
        <v>0</v>
      </c>
      <c r="S169" s="262">
        <v>0</v>
      </c>
      <c r="T169" s="26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64" t="s">
        <v>152</v>
      </c>
      <c r="AT169" s="264" t="s">
        <v>148</v>
      </c>
      <c r="AU169" s="264" t="s">
        <v>124</v>
      </c>
      <c r="AY169" s="16" t="s">
        <v>145</v>
      </c>
      <c r="BE169" s="139">
        <f>IF(N169="základná",J169,0)</f>
        <v>0</v>
      </c>
      <c r="BF169" s="139">
        <f>IF(N169="znížená",J169,0)</f>
        <v>0</v>
      </c>
      <c r="BG169" s="139">
        <f>IF(N169="zákl. prenesená",J169,0)</f>
        <v>0</v>
      </c>
      <c r="BH169" s="139">
        <f>IF(N169="zníž. prenesená",J169,0)</f>
        <v>0</v>
      </c>
      <c r="BI169" s="139">
        <f>IF(N169="nulová",J169,0)</f>
        <v>0</v>
      </c>
      <c r="BJ169" s="16" t="s">
        <v>124</v>
      </c>
      <c r="BK169" s="265">
        <f>ROUND(I169*H169,3)</f>
        <v>0</v>
      </c>
      <c r="BL169" s="16" t="s">
        <v>152</v>
      </c>
      <c r="BM169" s="264" t="s">
        <v>213</v>
      </c>
    </row>
    <row r="170" s="2" customFormat="1" ht="21.75" customHeight="1">
      <c r="A170" s="39"/>
      <c r="B170" s="40"/>
      <c r="C170" s="253" t="s">
        <v>214</v>
      </c>
      <c r="D170" s="253" t="s">
        <v>148</v>
      </c>
      <c r="E170" s="254" t="s">
        <v>215</v>
      </c>
      <c r="F170" s="255" t="s">
        <v>216</v>
      </c>
      <c r="G170" s="256" t="s">
        <v>177</v>
      </c>
      <c r="H170" s="257">
        <v>0.83899999999999997</v>
      </c>
      <c r="I170" s="258"/>
      <c r="J170" s="257">
        <f>ROUND(I170*H170,3)</f>
        <v>0</v>
      </c>
      <c r="K170" s="259"/>
      <c r="L170" s="42"/>
      <c r="M170" s="260" t="s">
        <v>1</v>
      </c>
      <c r="N170" s="261" t="s">
        <v>43</v>
      </c>
      <c r="O170" s="92"/>
      <c r="P170" s="262">
        <f>O170*H170</f>
        <v>0</v>
      </c>
      <c r="Q170" s="262">
        <v>0</v>
      </c>
      <c r="R170" s="262">
        <f>Q170*H170</f>
        <v>0</v>
      </c>
      <c r="S170" s="262">
        <v>0</v>
      </c>
      <c r="T170" s="26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64" t="s">
        <v>152</v>
      </c>
      <c r="AT170" s="264" t="s">
        <v>148</v>
      </c>
      <c r="AU170" s="264" t="s">
        <v>124</v>
      </c>
      <c r="AY170" s="16" t="s">
        <v>145</v>
      </c>
      <c r="BE170" s="139">
        <f>IF(N170="základná",J170,0)</f>
        <v>0</v>
      </c>
      <c r="BF170" s="139">
        <f>IF(N170="znížená",J170,0)</f>
        <v>0</v>
      </c>
      <c r="BG170" s="139">
        <f>IF(N170="zákl. prenesená",J170,0)</f>
        <v>0</v>
      </c>
      <c r="BH170" s="139">
        <f>IF(N170="zníž. prenesená",J170,0)</f>
        <v>0</v>
      </c>
      <c r="BI170" s="139">
        <f>IF(N170="nulová",J170,0)</f>
        <v>0</v>
      </c>
      <c r="BJ170" s="16" t="s">
        <v>124</v>
      </c>
      <c r="BK170" s="265">
        <f>ROUND(I170*H170,3)</f>
        <v>0</v>
      </c>
      <c r="BL170" s="16" t="s">
        <v>152</v>
      </c>
      <c r="BM170" s="264" t="s">
        <v>217</v>
      </c>
    </row>
    <row r="171" s="2" customFormat="1" ht="21.75" customHeight="1">
      <c r="A171" s="39"/>
      <c r="B171" s="40"/>
      <c r="C171" s="253" t="s">
        <v>218</v>
      </c>
      <c r="D171" s="253" t="s">
        <v>148</v>
      </c>
      <c r="E171" s="254" t="s">
        <v>219</v>
      </c>
      <c r="F171" s="255" t="s">
        <v>220</v>
      </c>
      <c r="G171" s="256" t="s">
        <v>177</v>
      </c>
      <c r="H171" s="257">
        <v>0.83899999999999997</v>
      </c>
      <c r="I171" s="258"/>
      <c r="J171" s="257">
        <f>ROUND(I171*H171,3)</f>
        <v>0</v>
      </c>
      <c r="K171" s="259"/>
      <c r="L171" s="42"/>
      <c r="M171" s="260" t="s">
        <v>1</v>
      </c>
      <c r="N171" s="261" t="s">
        <v>43</v>
      </c>
      <c r="O171" s="92"/>
      <c r="P171" s="262">
        <f>O171*H171</f>
        <v>0</v>
      </c>
      <c r="Q171" s="262">
        <v>0</v>
      </c>
      <c r="R171" s="262">
        <f>Q171*H171</f>
        <v>0</v>
      </c>
      <c r="S171" s="262">
        <v>0</v>
      </c>
      <c r="T171" s="26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64" t="s">
        <v>152</v>
      </c>
      <c r="AT171" s="264" t="s">
        <v>148</v>
      </c>
      <c r="AU171" s="264" t="s">
        <v>124</v>
      </c>
      <c r="AY171" s="16" t="s">
        <v>145</v>
      </c>
      <c r="BE171" s="139">
        <f>IF(N171="základná",J171,0)</f>
        <v>0</v>
      </c>
      <c r="BF171" s="139">
        <f>IF(N171="znížená",J171,0)</f>
        <v>0</v>
      </c>
      <c r="BG171" s="139">
        <f>IF(N171="zákl. prenesená",J171,0)</f>
        <v>0</v>
      </c>
      <c r="BH171" s="139">
        <f>IF(N171="zníž. prenesená",J171,0)</f>
        <v>0</v>
      </c>
      <c r="BI171" s="139">
        <f>IF(N171="nulová",J171,0)</f>
        <v>0</v>
      </c>
      <c r="BJ171" s="16" t="s">
        <v>124</v>
      </c>
      <c r="BK171" s="265">
        <f>ROUND(I171*H171,3)</f>
        <v>0</v>
      </c>
      <c r="BL171" s="16" t="s">
        <v>152</v>
      </c>
      <c r="BM171" s="264" t="s">
        <v>221</v>
      </c>
    </row>
    <row r="172" s="2" customFormat="1" ht="21.75" customHeight="1">
      <c r="A172" s="39"/>
      <c r="B172" s="40"/>
      <c r="C172" s="253" t="s">
        <v>222</v>
      </c>
      <c r="D172" s="253" t="s">
        <v>148</v>
      </c>
      <c r="E172" s="254" t="s">
        <v>223</v>
      </c>
      <c r="F172" s="255" t="s">
        <v>224</v>
      </c>
      <c r="G172" s="256" t="s">
        <v>177</v>
      </c>
      <c r="H172" s="257">
        <v>0.83899999999999997</v>
      </c>
      <c r="I172" s="258"/>
      <c r="J172" s="257">
        <f>ROUND(I172*H172,3)</f>
        <v>0</v>
      </c>
      <c r="K172" s="259"/>
      <c r="L172" s="42"/>
      <c r="M172" s="260" t="s">
        <v>1</v>
      </c>
      <c r="N172" s="261" t="s">
        <v>43</v>
      </c>
      <c r="O172" s="92"/>
      <c r="P172" s="262">
        <f>O172*H172</f>
        <v>0</v>
      </c>
      <c r="Q172" s="262">
        <v>0</v>
      </c>
      <c r="R172" s="262">
        <f>Q172*H172</f>
        <v>0</v>
      </c>
      <c r="S172" s="262">
        <v>0</v>
      </c>
      <c r="T172" s="26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64" t="s">
        <v>152</v>
      </c>
      <c r="AT172" s="264" t="s">
        <v>148</v>
      </c>
      <c r="AU172" s="264" t="s">
        <v>124</v>
      </c>
      <c r="AY172" s="16" t="s">
        <v>145</v>
      </c>
      <c r="BE172" s="139">
        <f>IF(N172="základná",J172,0)</f>
        <v>0</v>
      </c>
      <c r="BF172" s="139">
        <f>IF(N172="znížená",J172,0)</f>
        <v>0</v>
      </c>
      <c r="BG172" s="139">
        <f>IF(N172="zákl. prenesená",J172,0)</f>
        <v>0</v>
      </c>
      <c r="BH172" s="139">
        <f>IF(N172="zníž. prenesená",J172,0)</f>
        <v>0</v>
      </c>
      <c r="BI172" s="139">
        <f>IF(N172="nulová",J172,0)</f>
        <v>0</v>
      </c>
      <c r="BJ172" s="16" t="s">
        <v>124</v>
      </c>
      <c r="BK172" s="265">
        <f>ROUND(I172*H172,3)</f>
        <v>0</v>
      </c>
      <c r="BL172" s="16" t="s">
        <v>152</v>
      </c>
      <c r="BM172" s="264" t="s">
        <v>225</v>
      </c>
    </row>
    <row r="173" s="12" customFormat="1" ht="22.8" customHeight="1">
      <c r="A173" s="12"/>
      <c r="B173" s="237"/>
      <c r="C173" s="238"/>
      <c r="D173" s="239" t="s">
        <v>76</v>
      </c>
      <c r="E173" s="251" t="s">
        <v>226</v>
      </c>
      <c r="F173" s="251" t="s">
        <v>227</v>
      </c>
      <c r="G173" s="238"/>
      <c r="H173" s="238"/>
      <c r="I173" s="241"/>
      <c r="J173" s="252">
        <f>BK173</f>
        <v>0</v>
      </c>
      <c r="K173" s="238"/>
      <c r="L173" s="243"/>
      <c r="M173" s="244"/>
      <c r="N173" s="245"/>
      <c r="O173" s="245"/>
      <c r="P173" s="246">
        <f>P174</f>
        <v>0</v>
      </c>
      <c r="Q173" s="245"/>
      <c r="R173" s="246">
        <f>R174</f>
        <v>0</v>
      </c>
      <c r="S173" s="245"/>
      <c r="T173" s="247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8" t="s">
        <v>82</v>
      </c>
      <c r="AT173" s="249" t="s">
        <v>76</v>
      </c>
      <c r="AU173" s="249" t="s">
        <v>82</v>
      </c>
      <c r="AY173" s="248" t="s">
        <v>145</v>
      </c>
      <c r="BK173" s="250">
        <f>BK174</f>
        <v>0</v>
      </c>
    </row>
    <row r="174" s="2" customFormat="1" ht="21.75" customHeight="1">
      <c r="A174" s="39"/>
      <c r="B174" s="40"/>
      <c r="C174" s="253" t="s">
        <v>228</v>
      </c>
      <c r="D174" s="253" t="s">
        <v>148</v>
      </c>
      <c r="E174" s="254" t="s">
        <v>229</v>
      </c>
      <c r="F174" s="255" t="s">
        <v>230</v>
      </c>
      <c r="G174" s="256" t="s">
        <v>177</v>
      </c>
      <c r="H174" s="257">
        <v>0.42099999999999999</v>
      </c>
      <c r="I174" s="258"/>
      <c r="J174" s="257">
        <f>ROUND(I174*H174,3)</f>
        <v>0</v>
      </c>
      <c r="K174" s="259"/>
      <c r="L174" s="42"/>
      <c r="M174" s="260" t="s">
        <v>1</v>
      </c>
      <c r="N174" s="261" t="s">
        <v>43</v>
      </c>
      <c r="O174" s="92"/>
      <c r="P174" s="262">
        <f>O174*H174</f>
        <v>0</v>
      </c>
      <c r="Q174" s="262">
        <v>0</v>
      </c>
      <c r="R174" s="262">
        <f>Q174*H174</f>
        <v>0</v>
      </c>
      <c r="S174" s="262">
        <v>0</v>
      </c>
      <c r="T174" s="26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64" t="s">
        <v>152</v>
      </c>
      <c r="AT174" s="264" t="s">
        <v>148</v>
      </c>
      <c r="AU174" s="264" t="s">
        <v>124</v>
      </c>
      <c r="AY174" s="16" t="s">
        <v>145</v>
      </c>
      <c r="BE174" s="139">
        <f>IF(N174="základná",J174,0)</f>
        <v>0</v>
      </c>
      <c r="BF174" s="139">
        <f>IF(N174="znížená",J174,0)</f>
        <v>0</v>
      </c>
      <c r="BG174" s="139">
        <f>IF(N174="zákl. prenesená",J174,0)</f>
        <v>0</v>
      </c>
      <c r="BH174" s="139">
        <f>IF(N174="zníž. prenesená",J174,0)</f>
        <v>0</v>
      </c>
      <c r="BI174" s="139">
        <f>IF(N174="nulová",J174,0)</f>
        <v>0</v>
      </c>
      <c r="BJ174" s="16" t="s">
        <v>124</v>
      </c>
      <c r="BK174" s="265">
        <f>ROUND(I174*H174,3)</f>
        <v>0</v>
      </c>
      <c r="BL174" s="16" t="s">
        <v>152</v>
      </c>
      <c r="BM174" s="264" t="s">
        <v>231</v>
      </c>
    </row>
    <row r="175" s="12" customFormat="1" ht="25.92" customHeight="1">
      <c r="A175" s="12"/>
      <c r="B175" s="237"/>
      <c r="C175" s="238"/>
      <c r="D175" s="239" t="s">
        <v>76</v>
      </c>
      <c r="E175" s="240" t="s">
        <v>232</v>
      </c>
      <c r="F175" s="240" t="s">
        <v>233</v>
      </c>
      <c r="G175" s="238"/>
      <c r="H175" s="238"/>
      <c r="I175" s="241"/>
      <c r="J175" s="242">
        <f>BK175</f>
        <v>0</v>
      </c>
      <c r="K175" s="238"/>
      <c r="L175" s="243"/>
      <c r="M175" s="244"/>
      <c r="N175" s="245"/>
      <c r="O175" s="245"/>
      <c r="P175" s="246">
        <f>P176+P185+P193+P199+P218+P231+P246+P257+P280+P285+P306+P321</f>
        <v>0</v>
      </c>
      <c r="Q175" s="245"/>
      <c r="R175" s="246">
        <f>R176+R185+R193+R199+R218+R231+R246+R257+R280+R285+R306+R321</f>
        <v>2.20482779</v>
      </c>
      <c r="S175" s="245"/>
      <c r="T175" s="247">
        <f>T176+T185+T193+T199+T218+T231+T246+T257+T280+T285+T306+T321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8" t="s">
        <v>124</v>
      </c>
      <c r="AT175" s="249" t="s">
        <v>76</v>
      </c>
      <c r="AU175" s="249" t="s">
        <v>77</v>
      </c>
      <c r="AY175" s="248" t="s">
        <v>145</v>
      </c>
      <c r="BK175" s="250">
        <f>BK176+BK185+BK193+BK199+BK218+BK231+BK246+BK257+BK280+BK285+BK306+BK321</f>
        <v>0</v>
      </c>
    </row>
    <row r="176" s="12" customFormat="1" ht="22.8" customHeight="1">
      <c r="A176" s="12"/>
      <c r="B176" s="237"/>
      <c r="C176" s="238"/>
      <c r="D176" s="239" t="s">
        <v>76</v>
      </c>
      <c r="E176" s="251" t="s">
        <v>234</v>
      </c>
      <c r="F176" s="251" t="s">
        <v>235</v>
      </c>
      <c r="G176" s="238"/>
      <c r="H176" s="238"/>
      <c r="I176" s="241"/>
      <c r="J176" s="252">
        <f>BK176</f>
        <v>0</v>
      </c>
      <c r="K176" s="238"/>
      <c r="L176" s="243"/>
      <c r="M176" s="244"/>
      <c r="N176" s="245"/>
      <c r="O176" s="245"/>
      <c r="P176" s="246">
        <f>SUM(P177:P184)</f>
        <v>0</v>
      </c>
      <c r="Q176" s="245"/>
      <c r="R176" s="246">
        <f>SUM(R177:R184)</f>
        <v>0.012390000000000002</v>
      </c>
      <c r="S176" s="245"/>
      <c r="T176" s="247">
        <f>SUM(T177:T184)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8" t="s">
        <v>124</v>
      </c>
      <c r="AT176" s="249" t="s">
        <v>76</v>
      </c>
      <c r="AU176" s="249" t="s">
        <v>82</v>
      </c>
      <c r="AY176" s="248" t="s">
        <v>145</v>
      </c>
      <c r="BK176" s="250">
        <f>SUM(BK177:BK184)</f>
        <v>0</v>
      </c>
    </row>
    <row r="177" s="2" customFormat="1" ht="16.5" customHeight="1">
      <c r="A177" s="39"/>
      <c r="B177" s="40"/>
      <c r="C177" s="253" t="s">
        <v>236</v>
      </c>
      <c r="D177" s="253" t="s">
        <v>148</v>
      </c>
      <c r="E177" s="254" t="s">
        <v>237</v>
      </c>
      <c r="F177" s="255" t="s">
        <v>238</v>
      </c>
      <c r="G177" s="256" t="s">
        <v>199</v>
      </c>
      <c r="H177" s="257">
        <v>52</v>
      </c>
      <c r="I177" s="258"/>
      <c r="J177" s="257">
        <f>ROUND(I177*H177,3)</f>
        <v>0</v>
      </c>
      <c r="K177" s="259"/>
      <c r="L177" s="42"/>
      <c r="M177" s="260" t="s">
        <v>1</v>
      </c>
      <c r="N177" s="261" t="s">
        <v>43</v>
      </c>
      <c r="O177" s="92"/>
      <c r="P177" s="262">
        <f>O177*H177</f>
        <v>0</v>
      </c>
      <c r="Q177" s="262">
        <v>4.0000000000000003E-05</v>
      </c>
      <c r="R177" s="262">
        <f>Q177*H177</f>
        <v>0.0020800000000000003</v>
      </c>
      <c r="S177" s="262">
        <v>0</v>
      </c>
      <c r="T177" s="26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64" t="s">
        <v>222</v>
      </c>
      <c r="AT177" s="264" t="s">
        <v>148</v>
      </c>
      <c r="AU177" s="264" t="s">
        <v>124</v>
      </c>
      <c r="AY177" s="16" t="s">
        <v>145</v>
      </c>
      <c r="BE177" s="139">
        <f>IF(N177="základná",J177,0)</f>
        <v>0</v>
      </c>
      <c r="BF177" s="139">
        <f>IF(N177="znížená",J177,0)</f>
        <v>0</v>
      </c>
      <c r="BG177" s="139">
        <f>IF(N177="zákl. prenesená",J177,0)</f>
        <v>0</v>
      </c>
      <c r="BH177" s="139">
        <f>IF(N177="zníž. prenesená",J177,0)</f>
        <v>0</v>
      </c>
      <c r="BI177" s="139">
        <f>IF(N177="nulová",J177,0)</f>
        <v>0</v>
      </c>
      <c r="BJ177" s="16" t="s">
        <v>124</v>
      </c>
      <c r="BK177" s="265">
        <f>ROUND(I177*H177,3)</f>
        <v>0</v>
      </c>
      <c r="BL177" s="16" t="s">
        <v>222</v>
      </c>
      <c r="BM177" s="264" t="s">
        <v>239</v>
      </c>
    </row>
    <row r="178" s="2" customFormat="1" ht="21.75" customHeight="1">
      <c r="A178" s="39"/>
      <c r="B178" s="40"/>
      <c r="C178" s="289" t="s">
        <v>240</v>
      </c>
      <c r="D178" s="289" t="s">
        <v>241</v>
      </c>
      <c r="E178" s="290" t="s">
        <v>242</v>
      </c>
      <c r="F178" s="291" t="s">
        <v>243</v>
      </c>
      <c r="G178" s="292" t="s">
        <v>199</v>
      </c>
      <c r="H178" s="293">
        <v>4</v>
      </c>
      <c r="I178" s="294"/>
      <c r="J178" s="293">
        <f>ROUND(I178*H178,3)</f>
        <v>0</v>
      </c>
      <c r="K178" s="295"/>
      <c r="L178" s="296"/>
      <c r="M178" s="297" t="s">
        <v>1</v>
      </c>
      <c r="N178" s="298" t="s">
        <v>43</v>
      </c>
      <c r="O178" s="92"/>
      <c r="P178" s="262">
        <f>O178*H178</f>
        <v>0</v>
      </c>
      <c r="Q178" s="262">
        <v>6.0000000000000002E-05</v>
      </c>
      <c r="R178" s="262">
        <f>Q178*H178</f>
        <v>0.00024000000000000001</v>
      </c>
      <c r="S178" s="262">
        <v>0</v>
      </c>
      <c r="T178" s="26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64" t="s">
        <v>244</v>
      </c>
      <c r="AT178" s="264" t="s">
        <v>241</v>
      </c>
      <c r="AU178" s="264" t="s">
        <v>124</v>
      </c>
      <c r="AY178" s="16" t="s">
        <v>145</v>
      </c>
      <c r="BE178" s="139">
        <f>IF(N178="základná",J178,0)</f>
        <v>0</v>
      </c>
      <c r="BF178" s="139">
        <f>IF(N178="znížená",J178,0)</f>
        <v>0</v>
      </c>
      <c r="BG178" s="139">
        <f>IF(N178="zákl. prenesená",J178,0)</f>
        <v>0</v>
      </c>
      <c r="BH178" s="139">
        <f>IF(N178="zníž. prenesená",J178,0)</f>
        <v>0</v>
      </c>
      <c r="BI178" s="139">
        <f>IF(N178="nulová",J178,0)</f>
        <v>0</v>
      </c>
      <c r="BJ178" s="16" t="s">
        <v>124</v>
      </c>
      <c r="BK178" s="265">
        <f>ROUND(I178*H178,3)</f>
        <v>0</v>
      </c>
      <c r="BL178" s="16" t="s">
        <v>222</v>
      </c>
      <c r="BM178" s="264" t="s">
        <v>245</v>
      </c>
    </row>
    <row r="179" s="2" customFormat="1" ht="21.75" customHeight="1">
      <c r="A179" s="39"/>
      <c r="B179" s="40"/>
      <c r="C179" s="289" t="s">
        <v>7</v>
      </c>
      <c r="D179" s="289" t="s">
        <v>241</v>
      </c>
      <c r="E179" s="290" t="s">
        <v>246</v>
      </c>
      <c r="F179" s="291" t="s">
        <v>247</v>
      </c>
      <c r="G179" s="292" t="s">
        <v>199</v>
      </c>
      <c r="H179" s="293">
        <v>18</v>
      </c>
      <c r="I179" s="294"/>
      <c r="J179" s="293">
        <f>ROUND(I179*H179,3)</f>
        <v>0</v>
      </c>
      <c r="K179" s="295"/>
      <c r="L179" s="296"/>
      <c r="M179" s="297" t="s">
        <v>1</v>
      </c>
      <c r="N179" s="298" t="s">
        <v>43</v>
      </c>
      <c r="O179" s="92"/>
      <c r="P179" s="262">
        <f>O179*H179</f>
        <v>0</v>
      </c>
      <c r="Q179" s="262">
        <v>4.0000000000000003E-05</v>
      </c>
      <c r="R179" s="262">
        <f>Q179*H179</f>
        <v>0.00072000000000000005</v>
      </c>
      <c r="S179" s="262">
        <v>0</v>
      </c>
      <c r="T179" s="26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64" t="s">
        <v>244</v>
      </c>
      <c r="AT179" s="264" t="s">
        <v>241</v>
      </c>
      <c r="AU179" s="264" t="s">
        <v>124</v>
      </c>
      <c r="AY179" s="16" t="s">
        <v>145</v>
      </c>
      <c r="BE179" s="139">
        <f>IF(N179="základná",J179,0)</f>
        <v>0</v>
      </c>
      <c r="BF179" s="139">
        <f>IF(N179="znížená",J179,0)</f>
        <v>0</v>
      </c>
      <c r="BG179" s="139">
        <f>IF(N179="zákl. prenesená",J179,0)</f>
        <v>0</v>
      </c>
      <c r="BH179" s="139">
        <f>IF(N179="zníž. prenesená",J179,0)</f>
        <v>0</v>
      </c>
      <c r="BI179" s="139">
        <f>IF(N179="nulová",J179,0)</f>
        <v>0</v>
      </c>
      <c r="BJ179" s="16" t="s">
        <v>124</v>
      </c>
      <c r="BK179" s="265">
        <f>ROUND(I179*H179,3)</f>
        <v>0</v>
      </c>
      <c r="BL179" s="16" t="s">
        <v>222</v>
      </c>
      <c r="BM179" s="264" t="s">
        <v>248</v>
      </c>
    </row>
    <row r="180" s="2" customFormat="1" ht="21.75" customHeight="1">
      <c r="A180" s="39"/>
      <c r="B180" s="40"/>
      <c r="C180" s="289" t="s">
        <v>249</v>
      </c>
      <c r="D180" s="289" t="s">
        <v>241</v>
      </c>
      <c r="E180" s="290" t="s">
        <v>250</v>
      </c>
      <c r="F180" s="291" t="s">
        <v>251</v>
      </c>
      <c r="G180" s="292" t="s">
        <v>199</v>
      </c>
      <c r="H180" s="293">
        <v>30</v>
      </c>
      <c r="I180" s="294"/>
      <c r="J180" s="293">
        <f>ROUND(I180*H180,3)</f>
        <v>0</v>
      </c>
      <c r="K180" s="295"/>
      <c r="L180" s="296"/>
      <c r="M180" s="297" t="s">
        <v>1</v>
      </c>
      <c r="N180" s="298" t="s">
        <v>43</v>
      </c>
      <c r="O180" s="92"/>
      <c r="P180" s="262">
        <f>O180*H180</f>
        <v>0</v>
      </c>
      <c r="Q180" s="262">
        <v>0.00018000000000000001</v>
      </c>
      <c r="R180" s="262">
        <f>Q180*H180</f>
        <v>0.0054000000000000003</v>
      </c>
      <c r="S180" s="262">
        <v>0</v>
      </c>
      <c r="T180" s="26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64" t="s">
        <v>244</v>
      </c>
      <c r="AT180" s="264" t="s">
        <v>241</v>
      </c>
      <c r="AU180" s="264" t="s">
        <v>124</v>
      </c>
      <c r="AY180" s="16" t="s">
        <v>145</v>
      </c>
      <c r="BE180" s="139">
        <f>IF(N180="základná",J180,0)</f>
        <v>0</v>
      </c>
      <c r="BF180" s="139">
        <f>IF(N180="znížená",J180,0)</f>
        <v>0</v>
      </c>
      <c r="BG180" s="139">
        <f>IF(N180="zákl. prenesená",J180,0)</f>
        <v>0</v>
      </c>
      <c r="BH180" s="139">
        <f>IF(N180="zníž. prenesená",J180,0)</f>
        <v>0</v>
      </c>
      <c r="BI180" s="139">
        <f>IF(N180="nulová",J180,0)</f>
        <v>0</v>
      </c>
      <c r="BJ180" s="16" t="s">
        <v>124</v>
      </c>
      <c r="BK180" s="265">
        <f>ROUND(I180*H180,3)</f>
        <v>0</v>
      </c>
      <c r="BL180" s="16" t="s">
        <v>222</v>
      </c>
      <c r="BM180" s="264" t="s">
        <v>252</v>
      </c>
    </row>
    <row r="181" s="2" customFormat="1" ht="16.5" customHeight="1">
      <c r="A181" s="39"/>
      <c r="B181" s="40"/>
      <c r="C181" s="253" t="s">
        <v>253</v>
      </c>
      <c r="D181" s="253" t="s">
        <v>148</v>
      </c>
      <c r="E181" s="254" t="s">
        <v>254</v>
      </c>
      <c r="F181" s="255" t="s">
        <v>255</v>
      </c>
      <c r="G181" s="256" t="s">
        <v>199</v>
      </c>
      <c r="H181" s="257">
        <v>20</v>
      </c>
      <c r="I181" s="258"/>
      <c r="J181" s="257">
        <f>ROUND(I181*H181,3)</f>
        <v>0</v>
      </c>
      <c r="K181" s="259"/>
      <c r="L181" s="42"/>
      <c r="M181" s="260" t="s">
        <v>1</v>
      </c>
      <c r="N181" s="261" t="s">
        <v>43</v>
      </c>
      <c r="O181" s="92"/>
      <c r="P181" s="262">
        <f>O181*H181</f>
        <v>0</v>
      </c>
      <c r="Q181" s="262">
        <v>4.0000000000000003E-05</v>
      </c>
      <c r="R181" s="262">
        <f>Q181*H181</f>
        <v>0.00080000000000000004</v>
      </c>
      <c r="S181" s="262">
        <v>0</v>
      </c>
      <c r="T181" s="26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64" t="s">
        <v>222</v>
      </c>
      <c r="AT181" s="264" t="s">
        <v>148</v>
      </c>
      <c r="AU181" s="264" t="s">
        <v>124</v>
      </c>
      <c r="AY181" s="16" t="s">
        <v>145</v>
      </c>
      <c r="BE181" s="139">
        <f>IF(N181="základná",J181,0)</f>
        <v>0</v>
      </c>
      <c r="BF181" s="139">
        <f>IF(N181="znížená",J181,0)</f>
        <v>0</v>
      </c>
      <c r="BG181" s="139">
        <f>IF(N181="zákl. prenesená",J181,0)</f>
        <v>0</v>
      </c>
      <c r="BH181" s="139">
        <f>IF(N181="zníž. prenesená",J181,0)</f>
        <v>0</v>
      </c>
      <c r="BI181" s="139">
        <f>IF(N181="nulová",J181,0)</f>
        <v>0</v>
      </c>
      <c r="BJ181" s="16" t="s">
        <v>124</v>
      </c>
      <c r="BK181" s="265">
        <f>ROUND(I181*H181,3)</f>
        <v>0</v>
      </c>
      <c r="BL181" s="16" t="s">
        <v>222</v>
      </c>
      <c r="BM181" s="264" t="s">
        <v>256</v>
      </c>
    </row>
    <row r="182" s="2" customFormat="1" ht="21.75" customHeight="1">
      <c r="A182" s="39"/>
      <c r="B182" s="40"/>
      <c r="C182" s="289" t="s">
        <v>257</v>
      </c>
      <c r="D182" s="289" t="s">
        <v>241</v>
      </c>
      <c r="E182" s="290" t="s">
        <v>258</v>
      </c>
      <c r="F182" s="291" t="s">
        <v>259</v>
      </c>
      <c r="G182" s="292" t="s">
        <v>199</v>
      </c>
      <c r="H182" s="293">
        <v>5</v>
      </c>
      <c r="I182" s="294"/>
      <c r="J182" s="293">
        <f>ROUND(I182*H182,3)</f>
        <v>0</v>
      </c>
      <c r="K182" s="295"/>
      <c r="L182" s="296"/>
      <c r="M182" s="297" t="s">
        <v>1</v>
      </c>
      <c r="N182" s="298" t="s">
        <v>43</v>
      </c>
      <c r="O182" s="92"/>
      <c r="P182" s="262">
        <f>O182*H182</f>
        <v>0</v>
      </c>
      <c r="Q182" s="262">
        <v>0.00024000000000000001</v>
      </c>
      <c r="R182" s="262">
        <f>Q182*H182</f>
        <v>0.0012000000000000001</v>
      </c>
      <c r="S182" s="262">
        <v>0</v>
      </c>
      <c r="T182" s="26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64" t="s">
        <v>244</v>
      </c>
      <c r="AT182" s="264" t="s">
        <v>241</v>
      </c>
      <c r="AU182" s="264" t="s">
        <v>124</v>
      </c>
      <c r="AY182" s="16" t="s">
        <v>145</v>
      </c>
      <c r="BE182" s="139">
        <f>IF(N182="základná",J182,0)</f>
        <v>0</v>
      </c>
      <c r="BF182" s="139">
        <f>IF(N182="znížená",J182,0)</f>
        <v>0</v>
      </c>
      <c r="BG182" s="139">
        <f>IF(N182="zákl. prenesená",J182,0)</f>
        <v>0</v>
      </c>
      <c r="BH182" s="139">
        <f>IF(N182="zníž. prenesená",J182,0)</f>
        <v>0</v>
      </c>
      <c r="BI182" s="139">
        <f>IF(N182="nulová",J182,0)</f>
        <v>0</v>
      </c>
      <c r="BJ182" s="16" t="s">
        <v>124</v>
      </c>
      <c r="BK182" s="265">
        <f>ROUND(I182*H182,3)</f>
        <v>0</v>
      </c>
      <c r="BL182" s="16" t="s">
        <v>222</v>
      </c>
      <c r="BM182" s="264" t="s">
        <v>260</v>
      </c>
    </row>
    <row r="183" s="2" customFormat="1" ht="21.75" customHeight="1">
      <c r="A183" s="39"/>
      <c r="B183" s="40"/>
      <c r="C183" s="289" t="s">
        <v>261</v>
      </c>
      <c r="D183" s="289" t="s">
        <v>241</v>
      </c>
      <c r="E183" s="290" t="s">
        <v>262</v>
      </c>
      <c r="F183" s="291" t="s">
        <v>263</v>
      </c>
      <c r="G183" s="292" t="s">
        <v>199</v>
      </c>
      <c r="H183" s="293">
        <v>15</v>
      </c>
      <c r="I183" s="294"/>
      <c r="J183" s="293">
        <f>ROUND(I183*H183,3)</f>
        <v>0</v>
      </c>
      <c r="K183" s="295"/>
      <c r="L183" s="296"/>
      <c r="M183" s="297" t="s">
        <v>1</v>
      </c>
      <c r="N183" s="298" t="s">
        <v>43</v>
      </c>
      <c r="O183" s="92"/>
      <c r="P183" s="262">
        <f>O183*H183</f>
        <v>0</v>
      </c>
      <c r="Q183" s="262">
        <v>0.00012999999999999999</v>
      </c>
      <c r="R183" s="262">
        <f>Q183*H183</f>
        <v>0.0019499999999999999</v>
      </c>
      <c r="S183" s="262">
        <v>0</v>
      </c>
      <c r="T183" s="26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64" t="s">
        <v>244</v>
      </c>
      <c r="AT183" s="264" t="s">
        <v>241</v>
      </c>
      <c r="AU183" s="264" t="s">
        <v>124</v>
      </c>
      <c r="AY183" s="16" t="s">
        <v>145</v>
      </c>
      <c r="BE183" s="139">
        <f>IF(N183="základná",J183,0)</f>
        <v>0</v>
      </c>
      <c r="BF183" s="139">
        <f>IF(N183="znížená",J183,0)</f>
        <v>0</v>
      </c>
      <c r="BG183" s="139">
        <f>IF(N183="zákl. prenesená",J183,0)</f>
        <v>0</v>
      </c>
      <c r="BH183" s="139">
        <f>IF(N183="zníž. prenesená",J183,0)</f>
        <v>0</v>
      </c>
      <c r="BI183" s="139">
        <f>IF(N183="nulová",J183,0)</f>
        <v>0</v>
      </c>
      <c r="BJ183" s="16" t="s">
        <v>124</v>
      </c>
      <c r="BK183" s="265">
        <f>ROUND(I183*H183,3)</f>
        <v>0</v>
      </c>
      <c r="BL183" s="16" t="s">
        <v>222</v>
      </c>
      <c r="BM183" s="264" t="s">
        <v>264</v>
      </c>
    </row>
    <row r="184" s="2" customFormat="1" ht="21.75" customHeight="1">
      <c r="A184" s="39"/>
      <c r="B184" s="40"/>
      <c r="C184" s="253" t="s">
        <v>265</v>
      </c>
      <c r="D184" s="253" t="s">
        <v>148</v>
      </c>
      <c r="E184" s="254" t="s">
        <v>266</v>
      </c>
      <c r="F184" s="255" t="s">
        <v>267</v>
      </c>
      <c r="G184" s="256" t="s">
        <v>268</v>
      </c>
      <c r="H184" s="258"/>
      <c r="I184" s="258"/>
      <c r="J184" s="257">
        <f>ROUND(I184*H184,3)</f>
        <v>0</v>
      </c>
      <c r="K184" s="259"/>
      <c r="L184" s="42"/>
      <c r="M184" s="260" t="s">
        <v>1</v>
      </c>
      <c r="N184" s="261" t="s">
        <v>43</v>
      </c>
      <c r="O184" s="92"/>
      <c r="P184" s="262">
        <f>O184*H184</f>
        <v>0</v>
      </c>
      <c r="Q184" s="262">
        <v>0</v>
      </c>
      <c r="R184" s="262">
        <f>Q184*H184</f>
        <v>0</v>
      </c>
      <c r="S184" s="262">
        <v>0</v>
      </c>
      <c r="T184" s="26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64" t="s">
        <v>222</v>
      </c>
      <c r="AT184" s="264" t="s">
        <v>148</v>
      </c>
      <c r="AU184" s="264" t="s">
        <v>124</v>
      </c>
      <c r="AY184" s="16" t="s">
        <v>145</v>
      </c>
      <c r="BE184" s="139">
        <f>IF(N184="základná",J184,0)</f>
        <v>0</v>
      </c>
      <c r="BF184" s="139">
        <f>IF(N184="znížená",J184,0)</f>
        <v>0</v>
      </c>
      <c r="BG184" s="139">
        <f>IF(N184="zákl. prenesená",J184,0)</f>
        <v>0</v>
      </c>
      <c r="BH184" s="139">
        <f>IF(N184="zníž. prenesená",J184,0)</f>
        <v>0</v>
      </c>
      <c r="BI184" s="139">
        <f>IF(N184="nulová",J184,0)</f>
        <v>0</v>
      </c>
      <c r="BJ184" s="16" t="s">
        <v>124</v>
      </c>
      <c r="BK184" s="265">
        <f>ROUND(I184*H184,3)</f>
        <v>0</v>
      </c>
      <c r="BL184" s="16" t="s">
        <v>222</v>
      </c>
      <c r="BM184" s="264" t="s">
        <v>269</v>
      </c>
    </row>
    <row r="185" s="12" customFormat="1" ht="22.8" customHeight="1">
      <c r="A185" s="12"/>
      <c r="B185" s="237"/>
      <c r="C185" s="238"/>
      <c r="D185" s="239" t="s">
        <v>76</v>
      </c>
      <c r="E185" s="251" t="s">
        <v>270</v>
      </c>
      <c r="F185" s="251" t="s">
        <v>271</v>
      </c>
      <c r="G185" s="238"/>
      <c r="H185" s="238"/>
      <c r="I185" s="241"/>
      <c r="J185" s="252">
        <f>BK185</f>
        <v>0</v>
      </c>
      <c r="K185" s="238"/>
      <c r="L185" s="243"/>
      <c r="M185" s="244"/>
      <c r="N185" s="245"/>
      <c r="O185" s="245"/>
      <c r="P185" s="246">
        <f>SUM(P186:P192)</f>
        <v>0</v>
      </c>
      <c r="Q185" s="245"/>
      <c r="R185" s="246">
        <f>SUM(R186:R192)</f>
        <v>0.0033699999999999997</v>
      </c>
      <c r="S185" s="245"/>
      <c r="T185" s="247">
        <f>SUM(T186:T192)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8" t="s">
        <v>124</v>
      </c>
      <c r="AT185" s="249" t="s">
        <v>76</v>
      </c>
      <c r="AU185" s="249" t="s">
        <v>82</v>
      </c>
      <c r="AY185" s="248" t="s">
        <v>145</v>
      </c>
      <c r="BK185" s="250">
        <f>SUM(BK186:BK192)</f>
        <v>0</v>
      </c>
    </row>
    <row r="186" s="2" customFormat="1" ht="21.75" customHeight="1">
      <c r="A186" s="39"/>
      <c r="B186" s="40"/>
      <c r="C186" s="253" t="s">
        <v>272</v>
      </c>
      <c r="D186" s="253" t="s">
        <v>148</v>
      </c>
      <c r="E186" s="254" t="s">
        <v>273</v>
      </c>
      <c r="F186" s="255" t="s">
        <v>274</v>
      </c>
      <c r="G186" s="256" t="s">
        <v>268</v>
      </c>
      <c r="H186" s="258"/>
      <c r="I186" s="258"/>
      <c r="J186" s="257">
        <f>ROUND(I186*H186,3)</f>
        <v>0</v>
      </c>
      <c r="K186" s="259"/>
      <c r="L186" s="42"/>
      <c r="M186" s="260" t="s">
        <v>1</v>
      </c>
      <c r="N186" s="261" t="s">
        <v>43</v>
      </c>
      <c r="O186" s="92"/>
      <c r="P186" s="262">
        <f>O186*H186</f>
        <v>0</v>
      </c>
      <c r="Q186" s="262">
        <v>0.00032000000000000003</v>
      </c>
      <c r="R186" s="262">
        <f>Q186*H186</f>
        <v>0</v>
      </c>
      <c r="S186" s="262">
        <v>0</v>
      </c>
      <c r="T186" s="26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64" t="s">
        <v>222</v>
      </c>
      <c r="AT186" s="264" t="s">
        <v>148</v>
      </c>
      <c r="AU186" s="264" t="s">
        <v>124</v>
      </c>
      <c r="AY186" s="16" t="s">
        <v>145</v>
      </c>
      <c r="BE186" s="139">
        <f>IF(N186="základná",J186,0)</f>
        <v>0</v>
      </c>
      <c r="BF186" s="139">
        <f>IF(N186="znížená",J186,0)</f>
        <v>0</v>
      </c>
      <c r="BG186" s="139">
        <f>IF(N186="zákl. prenesená",J186,0)</f>
        <v>0</v>
      </c>
      <c r="BH186" s="139">
        <f>IF(N186="zníž. prenesená",J186,0)</f>
        <v>0</v>
      </c>
      <c r="BI186" s="139">
        <f>IF(N186="nulová",J186,0)</f>
        <v>0</v>
      </c>
      <c r="BJ186" s="16" t="s">
        <v>124</v>
      </c>
      <c r="BK186" s="265">
        <f>ROUND(I186*H186,3)</f>
        <v>0</v>
      </c>
      <c r="BL186" s="16" t="s">
        <v>222</v>
      </c>
      <c r="BM186" s="264" t="s">
        <v>275</v>
      </c>
    </row>
    <row r="187" s="2" customFormat="1" ht="16.5" customHeight="1">
      <c r="A187" s="39"/>
      <c r="B187" s="40"/>
      <c r="C187" s="253" t="s">
        <v>276</v>
      </c>
      <c r="D187" s="253" t="s">
        <v>148</v>
      </c>
      <c r="E187" s="254" t="s">
        <v>277</v>
      </c>
      <c r="F187" s="255" t="s">
        <v>278</v>
      </c>
      <c r="G187" s="256" t="s">
        <v>199</v>
      </c>
      <c r="H187" s="257">
        <v>3.5</v>
      </c>
      <c r="I187" s="258"/>
      <c r="J187" s="257">
        <f>ROUND(I187*H187,3)</f>
        <v>0</v>
      </c>
      <c r="K187" s="259"/>
      <c r="L187" s="42"/>
      <c r="M187" s="260" t="s">
        <v>1</v>
      </c>
      <c r="N187" s="261" t="s">
        <v>43</v>
      </c>
      <c r="O187" s="92"/>
      <c r="P187" s="262">
        <f>O187*H187</f>
        <v>0</v>
      </c>
      <c r="Q187" s="262">
        <v>0.00032000000000000003</v>
      </c>
      <c r="R187" s="262">
        <f>Q187*H187</f>
        <v>0.0011200000000000001</v>
      </c>
      <c r="S187" s="262">
        <v>0</v>
      </c>
      <c r="T187" s="26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64" t="s">
        <v>222</v>
      </c>
      <c r="AT187" s="264" t="s">
        <v>148</v>
      </c>
      <c r="AU187" s="264" t="s">
        <v>124</v>
      </c>
      <c r="AY187" s="16" t="s">
        <v>145</v>
      </c>
      <c r="BE187" s="139">
        <f>IF(N187="základná",J187,0)</f>
        <v>0</v>
      </c>
      <c r="BF187" s="139">
        <f>IF(N187="znížená",J187,0)</f>
        <v>0</v>
      </c>
      <c r="BG187" s="139">
        <f>IF(N187="zákl. prenesená",J187,0)</f>
        <v>0</v>
      </c>
      <c r="BH187" s="139">
        <f>IF(N187="zníž. prenesená",J187,0)</f>
        <v>0</v>
      </c>
      <c r="BI187" s="139">
        <f>IF(N187="nulová",J187,0)</f>
        <v>0</v>
      </c>
      <c r="BJ187" s="16" t="s">
        <v>124</v>
      </c>
      <c r="BK187" s="265">
        <f>ROUND(I187*H187,3)</f>
        <v>0</v>
      </c>
      <c r="BL187" s="16" t="s">
        <v>222</v>
      </c>
      <c r="BM187" s="264" t="s">
        <v>279</v>
      </c>
    </row>
    <row r="188" s="2" customFormat="1" ht="16.5" customHeight="1">
      <c r="A188" s="39"/>
      <c r="B188" s="40"/>
      <c r="C188" s="253" t="s">
        <v>280</v>
      </c>
      <c r="D188" s="253" t="s">
        <v>148</v>
      </c>
      <c r="E188" s="254" t="s">
        <v>281</v>
      </c>
      <c r="F188" s="255" t="s">
        <v>282</v>
      </c>
      <c r="G188" s="256" t="s">
        <v>199</v>
      </c>
      <c r="H188" s="257">
        <v>6</v>
      </c>
      <c r="I188" s="258"/>
      <c r="J188" s="257">
        <f>ROUND(I188*H188,3)</f>
        <v>0</v>
      </c>
      <c r="K188" s="259"/>
      <c r="L188" s="42"/>
      <c r="M188" s="260" t="s">
        <v>1</v>
      </c>
      <c r="N188" s="261" t="s">
        <v>43</v>
      </c>
      <c r="O188" s="92"/>
      <c r="P188" s="262">
        <f>O188*H188</f>
        <v>0</v>
      </c>
      <c r="Q188" s="262">
        <v>0</v>
      </c>
      <c r="R188" s="262">
        <f>Q188*H188</f>
        <v>0</v>
      </c>
      <c r="S188" s="262">
        <v>0</v>
      </c>
      <c r="T188" s="26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64" t="s">
        <v>222</v>
      </c>
      <c r="AT188" s="264" t="s">
        <v>148</v>
      </c>
      <c r="AU188" s="264" t="s">
        <v>124</v>
      </c>
      <c r="AY188" s="16" t="s">
        <v>145</v>
      </c>
      <c r="BE188" s="139">
        <f>IF(N188="základná",J188,0)</f>
        <v>0</v>
      </c>
      <c r="BF188" s="139">
        <f>IF(N188="znížená",J188,0)</f>
        <v>0</v>
      </c>
      <c r="BG188" s="139">
        <f>IF(N188="zákl. prenesená",J188,0)</f>
        <v>0</v>
      </c>
      <c r="BH188" s="139">
        <f>IF(N188="zníž. prenesená",J188,0)</f>
        <v>0</v>
      </c>
      <c r="BI188" s="139">
        <f>IF(N188="nulová",J188,0)</f>
        <v>0</v>
      </c>
      <c r="BJ188" s="16" t="s">
        <v>124</v>
      </c>
      <c r="BK188" s="265">
        <f>ROUND(I188*H188,3)</f>
        <v>0</v>
      </c>
      <c r="BL188" s="16" t="s">
        <v>222</v>
      </c>
      <c r="BM188" s="264" t="s">
        <v>283</v>
      </c>
    </row>
    <row r="189" s="2" customFormat="1" ht="16.5" customHeight="1">
      <c r="A189" s="39"/>
      <c r="B189" s="40"/>
      <c r="C189" s="289" t="s">
        <v>284</v>
      </c>
      <c r="D189" s="289" t="s">
        <v>241</v>
      </c>
      <c r="E189" s="290" t="s">
        <v>285</v>
      </c>
      <c r="F189" s="291" t="s">
        <v>286</v>
      </c>
      <c r="G189" s="292" t="s">
        <v>199</v>
      </c>
      <c r="H189" s="293">
        <v>6</v>
      </c>
      <c r="I189" s="294"/>
      <c r="J189" s="293">
        <f>ROUND(I189*H189,3)</f>
        <v>0</v>
      </c>
      <c r="K189" s="295"/>
      <c r="L189" s="296"/>
      <c r="M189" s="297" t="s">
        <v>1</v>
      </c>
      <c r="N189" s="298" t="s">
        <v>43</v>
      </c>
      <c r="O189" s="92"/>
      <c r="P189" s="262">
        <f>O189*H189</f>
        <v>0</v>
      </c>
      <c r="Q189" s="262">
        <v>0.00035</v>
      </c>
      <c r="R189" s="262">
        <f>Q189*H189</f>
        <v>0.0020999999999999999</v>
      </c>
      <c r="S189" s="262">
        <v>0</v>
      </c>
      <c r="T189" s="26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64" t="s">
        <v>244</v>
      </c>
      <c r="AT189" s="264" t="s">
        <v>241</v>
      </c>
      <c r="AU189" s="264" t="s">
        <v>124</v>
      </c>
      <c r="AY189" s="16" t="s">
        <v>145</v>
      </c>
      <c r="BE189" s="139">
        <f>IF(N189="základná",J189,0)</f>
        <v>0</v>
      </c>
      <c r="BF189" s="139">
        <f>IF(N189="znížená",J189,0)</f>
        <v>0</v>
      </c>
      <c r="BG189" s="139">
        <f>IF(N189="zákl. prenesená",J189,0)</f>
        <v>0</v>
      </c>
      <c r="BH189" s="139">
        <f>IF(N189="zníž. prenesená",J189,0)</f>
        <v>0</v>
      </c>
      <c r="BI189" s="139">
        <f>IF(N189="nulová",J189,0)</f>
        <v>0</v>
      </c>
      <c r="BJ189" s="16" t="s">
        <v>124</v>
      </c>
      <c r="BK189" s="265">
        <f>ROUND(I189*H189,3)</f>
        <v>0</v>
      </c>
      <c r="BL189" s="16" t="s">
        <v>222</v>
      </c>
      <c r="BM189" s="264" t="s">
        <v>287</v>
      </c>
    </row>
    <row r="190" s="2" customFormat="1" ht="21.75" customHeight="1">
      <c r="A190" s="39"/>
      <c r="B190" s="40"/>
      <c r="C190" s="253" t="s">
        <v>288</v>
      </c>
      <c r="D190" s="253" t="s">
        <v>148</v>
      </c>
      <c r="E190" s="254" t="s">
        <v>289</v>
      </c>
      <c r="F190" s="255" t="s">
        <v>290</v>
      </c>
      <c r="G190" s="256" t="s">
        <v>194</v>
      </c>
      <c r="H190" s="257">
        <v>3</v>
      </c>
      <c r="I190" s="258"/>
      <c r="J190" s="257">
        <f>ROUND(I190*H190,3)</f>
        <v>0</v>
      </c>
      <c r="K190" s="259"/>
      <c r="L190" s="42"/>
      <c r="M190" s="260" t="s">
        <v>1</v>
      </c>
      <c r="N190" s="261" t="s">
        <v>43</v>
      </c>
      <c r="O190" s="92"/>
      <c r="P190" s="262">
        <f>O190*H190</f>
        <v>0</v>
      </c>
      <c r="Q190" s="262">
        <v>0</v>
      </c>
      <c r="R190" s="262">
        <f>Q190*H190</f>
        <v>0</v>
      </c>
      <c r="S190" s="262">
        <v>0</v>
      </c>
      <c r="T190" s="26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64" t="s">
        <v>222</v>
      </c>
      <c r="AT190" s="264" t="s">
        <v>148</v>
      </c>
      <c r="AU190" s="264" t="s">
        <v>124</v>
      </c>
      <c r="AY190" s="16" t="s">
        <v>145</v>
      </c>
      <c r="BE190" s="139">
        <f>IF(N190="základná",J190,0)</f>
        <v>0</v>
      </c>
      <c r="BF190" s="139">
        <f>IF(N190="znížená",J190,0)</f>
        <v>0</v>
      </c>
      <c r="BG190" s="139">
        <f>IF(N190="zákl. prenesená",J190,0)</f>
        <v>0</v>
      </c>
      <c r="BH190" s="139">
        <f>IF(N190="zníž. prenesená",J190,0)</f>
        <v>0</v>
      </c>
      <c r="BI190" s="139">
        <f>IF(N190="nulová",J190,0)</f>
        <v>0</v>
      </c>
      <c r="BJ190" s="16" t="s">
        <v>124</v>
      </c>
      <c r="BK190" s="265">
        <f>ROUND(I190*H190,3)</f>
        <v>0</v>
      </c>
      <c r="BL190" s="16" t="s">
        <v>222</v>
      </c>
      <c r="BM190" s="264" t="s">
        <v>291</v>
      </c>
    </row>
    <row r="191" s="2" customFormat="1" ht="21.75" customHeight="1">
      <c r="A191" s="39"/>
      <c r="B191" s="40"/>
      <c r="C191" s="289" t="s">
        <v>292</v>
      </c>
      <c r="D191" s="289" t="s">
        <v>241</v>
      </c>
      <c r="E191" s="290" t="s">
        <v>293</v>
      </c>
      <c r="F191" s="291" t="s">
        <v>294</v>
      </c>
      <c r="G191" s="292" t="s">
        <v>194</v>
      </c>
      <c r="H191" s="293">
        <v>3</v>
      </c>
      <c r="I191" s="294"/>
      <c r="J191" s="293">
        <f>ROUND(I191*H191,3)</f>
        <v>0</v>
      </c>
      <c r="K191" s="295"/>
      <c r="L191" s="296"/>
      <c r="M191" s="297" t="s">
        <v>1</v>
      </c>
      <c r="N191" s="298" t="s">
        <v>43</v>
      </c>
      <c r="O191" s="92"/>
      <c r="P191" s="262">
        <f>O191*H191</f>
        <v>0</v>
      </c>
      <c r="Q191" s="262">
        <v>5.0000000000000002E-05</v>
      </c>
      <c r="R191" s="262">
        <f>Q191*H191</f>
        <v>0.00015000000000000001</v>
      </c>
      <c r="S191" s="262">
        <v>0</v>
      </c>
      <c r="T191" s="26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64" t="s">
        <v>244</v>
      </c>
      <c r="AT191" s="264" t="s">
        <v>241</v>
      </c>
      <c r="AU191" s="264" t="s">
        <v>124</v>
      </c>
      <c r="AY191" s="16" t="s">
        <v>145</v>
      </c>
      <c r="BE191" s="139">
        <f>IF(N191="základná",J191,0)</f>
        <v>0</v>
      </c>
      <c r="BF191" s="139">
        <f>IF(N191="znížená",J191,0)</f>
        <v>0</v>
      </c>
      <c r="BG191" s="139">
        <f>IF(N191="zákl. prenesená",J191,0)</f>
        <v>0</v>
      </c>
      <c r="BH191" s="139">
        <f>IF(N191="zníž. prenesená",J191,0)</f>
        <v>0</v>
      </c>
      <c r="BI191" s="139">
        <f>IF(N191="nulová",J191,0)</f>
        <v>0</v>
      </c>
      <c r="BJ191" s="16" t="s">
        <v>124</v>
      </c>
      <c r="BK191" s="265">
        <f>ROUND(I191*H191,3)</f>
        <v>0</v>
      </c>
      <c r="BL191" s="16" t="s">
        <v>222</v>
      </c>
      <c r="BM191" s="264" t="s">
        <v>295</v>
      </c>
    </row>
    <row r="192" s="2" customFormat="1" ht="21.75" customHeight="1">
      <c r="A192" s="39"/>
      <c r="B192" s="40"/>
      <c r="C192" s="253" t="s">
        <v>244</v>
      </c>
      <c r="D192" s="253" t="s">
        <v>148</v>
      </c>
      <c r="E192" s="254" t="s">
        <v>296</v>
      </c>
      <c r="F192" s="255" t="s">
        <v>297</v>
      </c>
      <c r="G192" s="256" t="s">
        <v>268</v>
      </c>
      <c r="H192" s="258"/>
      <c r="I192" s="258"/>
      <c r="J192" s="257">
        <f>ROUND(I192*H192,3)</f>
        <v>0</v>
      </c>
      <c r="K192" s="259"/>
      <c r="L192" s="42"/>
      <c r="M192" s="260" t="s">
        <v>1</v>
      </c>
      <c r="N192" s="261" t="s">
        <v>43</v>
      </c>
      <c r="O192" s="92"/>
      <c r="P192" s="262">
        <f>O192*H192</f>
        <v>0</v>
      </c>
      <c r="Q192" s="262">
        <v>0</v>
      </c>
      <c r="R192" s="262">
        <f>Q192*H192</f>
        <v>0</v>
      </c>
      <c r="S192" s="262">
        <v>0</v>
      </c>
      <c r="T192" s="26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64" t="s">
        <v>222</v>
      </c>
      <c r="AT192" s="264" t="s">
        <v>148</v>
      </c>
      <c r="AU192" s="264" t="s">
        <v>124</v>
      </c>
      <c r="AY192" s="16" t="s">
        <v>145</v>
      </c>
      <c r="BE192" s="139">
        <f>IF(N192="základná",J192,0)</f>
        <v>0</v>
      </c>
      <c r="BF192" s="139">
        <f>IF(N192="znížená",J192,0)</f>
        <v>0</v>
      </c>
      <c r="BG192" s="139">
        <f>IF(N192="zákl. prenesená",J192,0)</f>
        <v>0</v>
      </c>
      <c r="BH192" s="139">
        <f>IF(N192="zníž. prenesená",J192,0)</f>
        <v>0</v>
      </c>
      <c r="BI192" s="139">
        <f>IF(N192="nulová",J192,0)</f>
        <v>0</v>
      </c>
      <c r="BJ192" s="16" t="s">
        <v>124</v>
      </c>
      <c r="BK192" s="265">
        <f>ROUND(I192*H192,3)</f>
        <v>0</v>
      </c>
      <c r="BL192" s="16" t="s">
        <v>222</v>
      </c>
      <c r="BM192" s="264" t="s">
        <v>298</v>
      </c>
    </row>
    <row r="193" s="12" customFormat="1" ht="22.8" customHeight="1">
      <c r="A193" s="12"/>
      <c r="B193" s="237"/>
      <c r="C193" s="238"/>
      <c r="D193" s="239" t="s">
        <v>76</v>
      </c>
      <c r="E193" s="251" t="s">
        <v>299</v>
      </c>
      <c r="F193" s="251" t="s">
        <v>300</v>
      </c>
      <c r="G193" s="238"/>
      <c r="H193" s="238"/>
      <c r="I193" s="241"/>
      <c r="J193" s="252">
        <f>BK193</f>
        <v>0</v>
      </c>
      <c r="K193" s="238"/>
      <c r="L193" s="243"/>
      <c r="M193" s="244"/>
      <c r="N193" s="245"/>
      <c r="O193" s="245"/>
      <c r="P193" s="246">
        <f>SUM(P194:P198)</f>
        <v>0</v>
      </c>
      <c r="Q193" s="245"/>
      <c r="R193" s="246">
        <f>SUM(R194:R198)</f>
        <v>0.0098899999999999995</v>
      </c>
      <c r="S193" s="245"/>
      <c r="T193" s="247">
        <f>SUM(T194:T198)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48" t="s">
        <v>124</v>
      </c>
      <c r="AT193" s="249" t="s">
        <v>76</v>
      </c>
      <c r="AU193" s="249" t="s">
        <v>82</v>
      </c>
      <c r="AY193" s="248" t="s">
        <v>145</v>
      </c>
      <c r="BK193" s="250">
        <f>SUM(BK194:BK198)</f>
        <v>0</v>
      </c>
    </row>
    <row r="194" s="2" customFormat="1" ht="21.75" customHeight="1">
      <c r="A194" s="39"/>
      <c r="B194" s="40"/>
      <c r="C194" s="253" t="s">
        <v>301</v>
      </c>
      <c r="D194" s="253" t="s">
        <v>148</v>
      </c>
      <c r="E194" s="254" t="s">
        <v>302</v>
      </c>
      <c r="F194" s="255" t="s">
        <v>303</v>
      </c>
      <c r="G194" s="256" t="s">
        <v>194</v>
      </c>
      <c r="H194" s="257">
        <v>3</v>
      </c>
      <c r="I194" s="258"/>
      <c r="J194" s="257">
        <f>ROUND(I194*H194,3)</f>
        <v>0</v>
      </c>
      <c r="K194" s="259"/>
      <c r="L194" s="42"/>
      <c r="M194" s="260" t="s">
        <v>1</v>
      </c>
      <c r="N194" s="261" t="s">
        <v>43</v>
      </c>
      <c r="O194" s="92"/>
      <c r="P194" s="262">
        <f>O194*H194</f>
        <v>0</v>
      </c>
      <c r="Q194" s="262">
        <v>0</v>
      </c>
      <c r="R194" s="262">
        <f>Q194*H194</f>
        <v>0</v>
      </c>
      <c r="S194" s="262">
        <v>0</v>
      </c>
      <c r="T194" s="26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64" t="s">
        <v>222</v>
      </c>
      <c r="AT194" s="264" t="s">
        <v>148</v>
      </c>
      <c r="AU194" s="264" t="s">
        <v>124</v>
      </c>
      <c r="AY194" s="16" t="s">
        <v>145</v>
      </c>
      <c r="BE194" s="139">
        <f>IF(N194="základná",J194,0)</f>
        <v>0</v>
      </c>
      <c r="BF194" s="139">
        <f>IF(N194="znížená",J194,0)</f>
        <v>0</v>
      </c>
      <c r="BG194" s="139">
        <f>IF(N194="zákl. prenesená",J194,0)</f>
        <v>0</v>
      </c>
      <c r="BH194" s="139">
        <f>IF(N194="zníž. prenesená",J194,0)</f>
        <v>0</v>
      </c>
      <c r="BI194" s="139">
        <f>IF(N194="nulová",J194,0)</f>
        <v>0</v>
      </c>
      <c r="BJ194" s="16" t="s">
        <v>124</v>
      </c>
      <c r="BK194" s="265">
        <f>ROUND(I194*H194,3)</f>
        <v>0</v>
      </c>
      <c r="BL194" s="16" t="s">
        <v>222</v>
      </c>
      <c r="BM194" s="264" t="s">
        <v>304</v>
      </c>
    </row>
    <row r="195" s="2" customFormat="1" ht="21.75" customHeight="1">
      <c r="A195" s="39"/>
      <c r="B195" s="40"/>
      <c r="C195" s="289" t="s">
        <v>305</v>
      </c>
      <c r="D195" s="289" t="s">
        <v>241</v>
      </c>
      <c r="E195" s="290" t="s">
        <v>306</v>
      </c>
      <c r="F195" s="291" t="s">
        <v>307</v>
      </c>
      <c r="G195" s="292" t="s">
        <v>194</v>
      </c>
      <c r="H195" s="293">
        <v>3</v>
      </c>
      <c r="I195" s="294"/>
      <c r="J195" s="293">
        <f>ROUND(I195*H195,3)</f>
        <v>0</v>
      </c>
      <c r="K195" s="295"/>
      <c r="L195" s="296"/>
      <c r="M195" s="297" t="s">
        <v>1</v>
      </c>
      <c r="N195" s="298" t="s">
        <v>43</v>
      </c>
      <c r="O195" s="92"/>
      <c r="P195" s="262">
        <f>O195*H195</f>
        <v>0</v>
      </c>
      <c r="Q195" s="262">
        <v>0.0027399999999999998</v>
      </c>
      <c r="R195" s="262">
        <f>Q195*H195</f>
        <v>0.0082199999999999999</v>
      </c>
      <c r="S195" s="262">
        <v>0</v>
      </c>
      <c r="T195" s="26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64" t="s">
        <v>244</v>
      </c>
      <c r="AT195" s="264" t="s">
        <v>241</v>
      </c>
      <c r="AU195" s="264" t="s">
        <v>124</v>
      </c>
      <c r="AY195" s="16" t="s">
        <v>145</v>
      </c>
      <c r="BE195" s="139">
        <f>IF(N195="základná",J195,0)</f>
        <v>0</v>
      </c>
      <c r="BF195" s="139">
        <f>IF(N195="znížená",J195,0)</f>
        <v>0</v>
      </c>
      <c r="BG195" s="139">
        <f>IF(N195="zákl. prenesená",J195,0)</f>
        <v>0</v>
      </c>
      <c r="BH195" s="139">
        <f>IF(N195="zníž. prenesená",J195,0)</f>
        <v>0</v>
      </c>
      <c r="BI195" s="139">
        <f>IF(N195="nulová",J195,0)</f>
        <v>0</v>
      </c>
      <c r="BJ195" s="16" t="s">
        <v>124</v>
      </c>
      <c r="BK195" s="265">
        <f>ROUND(I195*H195,3)</f>
        <v>0</v>
      </c>
      <c r="BL195" s="16" t="s">
        <v>222</v>
      </c>
      <c r="BM195" s="264" t="s">
        <v>308</v>
      </c>
    </row>
    <row r="196" s="2" customFormat="1" ht="21.75" customHeight="1">
      <c r="A196" s="39"/>
      <c r="B196" s="40"/>
      <c r="C196" s="253" t="s">
        <v>309</v>
      </c>
      <c r="D196" s="253" t="s">
        <v>148</v>
      </c>
      <c r="E196" s="254" t="s">
        <v>310</v>
      </c>
      <c r="F196" s="255" t="s">
        <v>311</v>
      </c>
      <c r="G196" s="256" t="s">
        <v>194</v>
      </c>
      <c r="H196" s="257">
        <v>1</v>
      </c>
      <c r="I196" s="258"/>
      <c r="J196" s="257">
        <f>ROUND(I196*H196,3)</f>
        <v>0</v>
      </c>
      <c r="K196" s="259"/>
      <c r="L196" s="42"/>
      <c r="M196" s="260" t="s">
        <v>1</v>
      </c>
      <c r="N196" s="261" t="s">
        <v>43</v>
      </c>
      <c r="O196" s="92"/>
      <c r="P196" s="262">
        <f>O196*H196</f>
        <v>0</v>
      </c>
      <c r="Q196" s="262">
        <v>0</v>
      </c>
      <c r="R196" s="262">
        <f>Q196*H196</f>
        <v>0</v>
      </c>
      <c r="S196" s="262">
        <v>0</v>
      </c>
      <c r="T196" s="26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64" t="s">
        <v>222</v>
      </c>
      <c r="AT196" s="264" t="s">
        <v>148</v>
      </c>
      <c r="AU196" s="264" t="s">
        <v>124</v>
      </c>
      <c r="AY196" s="16" t="s">
        <v>145</v>
      </c>
      <c r="BE196" s="139">
        <f>IF(N196="základná",J196,0)</f>
        <v>0</v>
      </c>
      <c r="BF196" s="139">
        <f>IF(N196="znížená",J196,0)</f>
        <v>0</v>
      </c>
      <c r="BG196" s="139">
        <f>IF(N196="zákl. prenesená",J196,0)</f>
        <v>0</v>
      </c>
      <c r="BH196" s="139">
        <f>IF(N196="zníž. prenesená",J196,0)</f>
        <v>0</v>
      </c>
      <c r="BI196" s="139">
        <f>IF(N196="nulová",J196,0)</f>
        <v>0</v>
      </c>
      <c r="BJ196" s="16" t="s">
        <v>124</v>
      </c>
      <c r="BK196" s="265">
        <f>ROUND(I196*H196,3)</f>
        <v>0</v>
      </c>
      <c r="BL196" s="16" t="s">
        <v>222</v>
      </c>
      <c r="BM196" s="264" t="s">
        <v>312</v>
      </c>
    </row>
    <row r="197" s="2" customFormat="1" ht="21.75" customHeight="1">
      <c r="A197" s="39"/>
      <c r="B197" s="40"/>
      <c r="C197" s="289" t="s">
        <v>313</v>
      </c>
      <c r="D197" s="289" t="s">
        <v>241</v>
      </c>
      <c r="E197" s="290" t="s">
        <v>314</v>
      </c>
      <c r="F197" s="291" t="s">
        <v>315</v>
      </c>
      <c r="G197" s="292" t="s">
        <v>194</v>
      </c>
      <c r="H197" s="293">
        <v>1</v>
      </c>
      <c r="I197" s="294"/>
      <c r="J197" s="293">
        <f>ROUND(I197*H197,3)</f>
        <v>0</v>
      </c>
      <c r="K197" s="295"/>
      <c r="L197" s="296"/>
      <c r="M197" s="297" t="s">
        <v>1</v>
      </c>
      <c r="N197" s="298" t="s">
        <v>43</v>
      </c>
      <c r="O197" s="92"/>
      <c r="P197" s="262">
        <f>O197*H197</f>
        <v>0</v>
      </c>
      <c r="Q197" s="262">
        <v>0.00167</v>
      </c>
      <c r="R197" s="262">
        <f>Q197*H197</f>
        <v>0.00167</v>
      </c>
      <c r="S197" s="262">
        <v>0</v>
      </c>
      <c r="T197" s="26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64" t="s">
        <v>244</v>
      </c>
      <c r="AT197" s="264" t="s">
        <v>241</v>
      </c>
      <c r="AU197" s="264" t="s">
        <v>124</v>
      </c>
      <c r="AY197" s="16" t="s">
        <v>145</v>
      </c>
      <c r="BE197" s="139">
        <f>IF(N197="základná",J197,0)</f>
        <v>0</v>
      </c>
      <c r="BF197" s="139">
        <f>IF(N197="znížená",J197,0)</f>
        <v>0</v>
      </c>
      <c r="BG197" s="139">
        <f>IF(N197="zákl. prenesená",J197,0)</f>
        <v>0</v>
      </c>
      <c r="BH197" s="139">
        <f>IF(N197="zníž. prenesená",J197,0)</f>
        <v>0</v>
      </c>
      <c r="BI197" s="139">
        <f>IF(N197="nulová",J197,0)</f>
        <v>0</v>
      </c>
      <c r="BJ197" s="16" t="s">
        <v>124</v>
      </c>
      <c r="BK197" s="265">
        <f>ROUND(I197*H197,3)</f>
        <v>0</v>
      </c>
      <c r="BL197" s="16" t="s">
        <v>222</v>
      </c>
      <c r="BM197" s="264" t="s">
        <v>316</v>
      </c>
    </row>
    <row r="198" s="2" customFormat="1" ht="21.75" customHeight="1">
      <c r="A198" s="39"/>
      <c r="B198" s="40"/>
      <c r="C198" s="253" t="s">
        <v>317</v>
      </c>
      <c r="D198" s="253" t="s">
        <v>148</v>
      </c>
      <c r="E198" s="254" t="s">
        <v>318</v>
      </c>
      <c r="F198" s="255" t="s">
        <v>319</v>
      </c>
      <c r="G198" s="256" t="s">
        <v>268</v>
      </c>
      <c r="H198" s="258"/>
      <c r="I198" s="258"/>
      <c r="J198" s="257">
        <f>ROUND(I198*H198,3)</f>
        <v>0</v>
      </c>
      <c r="K198" s="259"/>
      <c r="L198" s="42"/>
      <c r="M198" s="260" t="s">
        <v>1</v>
      </c>
      <c r="N198" s="261" t="s">
        <v>43</v>
      </c>
      <c r="O198" s="92"/>
      <c r="P198" s="262">
        <f>O198*H198</f>
        <v>0</v>
      </c>
      <c r="Q198" s="262">
        <v>0</v>
      </c>
      <c r="R198" s="262">
        <f>Q198*H198</f>
        <v>0</v>
      </c>
      <c r="S198" s="262">
        <v>0</v>
      </c>
      <c r="T198" s="26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64" t="s">
        <v>222</v>
      </c>
      <c r="AT198" s="264" t="s">
        <v>148</v>
      </c>
      <c r="AU198" s="264" t="s">
        <v>124</v>
      </c>
      <c r="AY198" s="16" t="s">
        <v>145</v>
      </c>
      <c r="BE198" s="139">
        <f>IF(N198="základná",J198,0)</f>
        <v>0</v>
      </c>
      <c r="BF198" s="139">
        <f>IF(N198="znížená",J198,0)</f>
        <v>0</v>
      </c>
      <c r="BG198" s="139">
        <f>IF(N198="zákl. prenesená",J198,0)</f>
        <v>0</v>
      </c>
      <c r="BH198" s="139">
        <f>IF(N198="zníž. prenesená",J198,0)</f>
        <v>0</v>
      </c>
      <c r="BI198" s="139">
        <f>IF(N198="nulová",J198,0)</f>
        <v>0</v>
      </c>
      <c r="BJ198" s="16" t="s">
        <v>124</v>
      </c>
      <c r="BK198" s="265">
        <f>ROUND(I198*H198,3)</f>
        <v>0</v>
      </c>
      <c r="BL198" s="16" t="s">
        <v>222</v>
      </c>
      <c r="BM198" s="264" t="s">
        <v>320</v>
      </c>
    </row>
    <row r="199" s="12" customFormat="1" ht="22.8" customHeight="1">
      <c r="A199" s="12"/>
      <c r="B199" s="237"/>
      <c r="C199" s="238"/>
      <c r="D199" s="239" t="s">
        <v>76</v>
      </c>
      <c r="E199" s="251" t="s">
        <v>321</v>
      </c>
      <c r="F199" s="251" t="s">
        <v>322</v>
      </c>
      <c r="G199" s="238"/>
      <c r="H199" s="238"/>
      <c r="I199" s="241"/>
      <c r="J199" s="252">
        <f>BK199</f>
        <v>0</v>
      </c>
      <c r="K199" s="238"/>
      <c r="L199" s="243"/>
      <c r="M199" s="244"/>
      <c r="N199" s="245"/>
      <c r="O199" s="245"/>
      <c r="P199" s="246">
        <f>SUM(P200:P217)</f>
        <v>0</v>
      </c>
      <c r="Q199" s="245"/>
      <c r="R199" s="246">
        <f>SUM(R200:R217)</f>
        <v>0.067182000000000006</v>
      </c>
      <c r="S199" s="245"/>
      <c r="T199" s="247">
        <f>SUM(T200:T217)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8" t="s">
        <v>124</v>
      </c>
      <c r="AT199" s="249" t="s">
        <v>76</v>
      </c>
      <c r="AU199" s="249" t="s">
        <v>82</v>
      </c>
      <c r="AY199" s="248" t="s">
        <v>145</v>
      </c>
      <c r="BK199" s="250">
        <f>SUM(BK200:BK217)</f>
        <v>0</v>
      </c>
    </row>
    <row r="200" s="2" customFormat="1" ht="21.75" customHeight="1">
      <c r="A200" s="39"/>
      <c r="B200" s="40"/>
      <c r="C200" s="253" t="s">
        <v>323</v>
      </c>
      <c r="D200" s="253" t="s">
        <v>148</v>
      </c>
      <c r="E200" s="254" t="s">
        <v>324</v>
      </c>
      <c r="F200" s="255" t="s">
        <v>325</v>
      </c>
      <c r="G200" s="256" t="s">
        <v>268</v>
      </c>
      <c r="H200" s="258"/>
      <c r="I200" s="258"/>
      <c r="J200" s="257">
        <f>ROUND(I200*H200,3)</f>
        <v>0</v>
      </c>
      <c r="K200" s="259"/>
      <c r="L200" s="42"/>
      <c r="M200" s="260" t="s">
        <v>1</v>
      </c>
      <c r="N200" s="261" t="s">
        <v>43</v>
      </c>
      <c r="O200" s="92"/>
      <c r="P200" s="262">
        <f>O200*H200</f>
        <v>0</v>
      </c>
      <c r="Q200" s="262">
        <v>0.0018500000000000001</v>
      </c>
      <c r="R200" s="262">
        <f>Q200*H200</f>
        <v>0</v>
      </c>
      <c r="S200" s="262">
        <v>0</v>
      </c>
      <c r="T200" s="26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64" t="s">
        <v>222</v>
      </c>
      <c r="AT200" s="264" t="s">
        <v>148</v>
      </c>
      <c r="AU200" s="264" t="s">
        <v>124</v>
      </c>
      <c r="AY200" s="16" t="s">
        <v>145</v>
      </c>
      <c r="BE200" s="139">
        <f>IF(N200="základná",J200,0)</f>
        <v>0</v>
      </c>
      <c r="BF200" s="139">
        <f>IF(N200="znížená",J200,0)</f>
        <v>0</v>
      </c>
      <c r="BG200" s="139">
        <f>IF(N200="zákl. prenesená",J200,0)</f>
        <v>0</v>
      </c>
      <c r="BH200" s="139">
        <f>IF(N200="zníž. prenesená",J200,0)</f>
        <v>0</v>
      </c>
      <c r="BI200" s="139">
        <f>IF(N200="nulová",J200,0)</f>
        <v>0</v>
      </c>
      <c r="BJ200" s="16" t="s">
        <v>124</v>
      </c>
      <c r="BK200" s="265">
        <f>ROUND(I200*H200,3)</f>
        <v>0</v>
      </c>
      <c r="BL200" s="16" t="s">
        <v>222</v>
      </c>
      <c r="BM200" s="264" t="s">
        <v>326</v>
      </c>
    </row>
    <row r="201" s="2" customFormat="1" ht="21.75" customHeight="1">
      <c r="A201" s="39"/>
      <c r="B201" s="40"/>
      <c r="C201" s="253" t="s">
        <v>327</v>
      </c>
      <c r="D201" s="253" t="s">
        <v>148</v>
      </c>
      <c r="E201" s="254" t="s">
        <v>328</v>
      </c>
      <c r="F201" s="255" t="s">
        <v>329</v>
      </c>
      <c r="G201" s="256" t="s">
        <v>199</v>
      </c>
      <c r="H201" s="257">
        <v>3.6000000000000001</v>
      </c>
      <c r="I201" s="258"/>
      <c r="J201" s="257">
        <f>ROUND(I201*H201,3)</f>
        <v>0</v>
      </c>
      <c r="K201" s="259"/>
      <c r="L201" s="42"/>
      <c r="M201" s="260" t="s">
        <v>1</v>
      </c>
      <c r="N201" s="261" t="s">
        <v>43</v>
      </c>
      <c r="O201" s="92"/>
      <c r="P201" s="262">
        <f>O201*H201</f>
        <v>0</v>
      </c>
      <c r="Q201" s="262">
        <v>0.0018500000000000001</v>
      </c>
      <c r="R201" s="262">
        <f>Q201*H201</f>
        <v>0.0066600000000000001</v>
      </c>
      <c r="S201" s="262">
        <v>0</v>
      </c>
      <c r="T201" s="26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64" t="s">
        <v>222</v>
      </c>
      <c r="AT201" s="264" t="s">
        <v>148</v>
      </c>
      <c r="AU201" s="264" t="s">
        <v>124</v>
      </c>
      <c r="AY201" s="16" t="s">
        <v>145</v>
      </c>
      <c r="BE201" s="139">
        <f>IF(N201="základná",J201,0)</f>
        <v>0</v>
      </c>
      <c r="BF201" s="139">
        <f>IF(N201="znížená",J201,0)</f>
        <v>0</v>
      </c>
      <c r="BG201" s="139">
        <f>IF(N201="zákl. prenesená",J201,0)</f>
        <v>0</v>
      </c>
      <c r="BH201" s="139">
        <f>IF(N201="zníž. prenesená",J201,0)</f>
        <v>0</v>
      </c>
      <c r="BI201" s="139">
        <f>IF(N201="nulová",J201,0)</f>
        <v>0</v>
      </c>
      <c r="BJ201" s="16" t="s">
        <v>124</v>
      </c>
      <c r="BK201" s="265">
        <f>ROUND(I201*H201,3)</f>
        <v>0</v>
      </c>
      <c r="BL201" s="16" t="s">
        <v>222</v>
      </c>
      <c r="BM201" s="264" t="s">
        <v>330</v>
      </c>
    </row>
    <row r="202" s="13" customFormat="1">
      <c r="A202" s="13"/>
      <c r="B202" s="266"/>
      <c r="C202" s="267"/>
      <c r="D202" s="268" t="s">
        <v>154</v>
      </c>
      <c r="E202" s="269" t="s">
        <v>1</v>
      </c>
      <c r="F202" s="270" t="s">
        <v>331</v>
      </c>
      <c r="G202" s="267"/>
      <c r="H202" s="271">
        <v>3.6000000000000001</v>
      </c>
      <c r="I202" s="272"/>
      <c r="J202" s="267"/>
      <c r="K202" s="267"/>
      <c r="L202" s="273"/>
      <c r="M202" s="274"/>
      <c r="N202" s="275"/>
      <c r="O202" s="275"/>
      <c r="P202" s="275"/>
      <c r="Q202" s="275"/>
      <c r="R202" s="275"/>
      <c r="S202" s="275"/>
      <c r="T202" s="27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77" t="s">
        <v>154</v>
      </c>
      <c r="AU202" s="277" t="s">
        <v>124</v>
      </c>
      <c r="AV202" s="13" t="s">
        <v>124</v>
      </c>
      <c r="AW202" s="13" t="s">
        <v>30</v>
      </c>
      <c r="AX202" s="13" t="s">
        <v>82</v>
      </c>
      <c r="AY202" s="277" t="s">
        <v>145</v>
      </c>
    </row>
    <row r="203" s="2" customFormat="1" ht="21.75" customHeight="1">
      <c r="A203" s="39"/>
      <c r="B203" s="40"/>
      <c r="C203" s="253" t="s">
        <v>332</v>
      </c>
      <c r="D203" s="253" t="s">
        <v>148</v>
      </c>
      <c r="E203" s="254" t="s">
        <v>333</v>
      </c>
      <c r="F203" s="255" t="s">
        <v>334</v>
      </c>
      <c r="G203" s="256" t="s">
        <v>199</v>
      </c>
      <c r="H203" s="257">
        <v>3.1000000000000001</v>
      </c>
      <c r="I203" s="258"/>
      <c r="J203" s="257">
        <f>ROUND(I203*H203,3)</f>
        <v>0</v>
      </c>
      <c r="K203" s="259"/>
      <c r="L203" s="42"/>
      <c r="M203" s="260" t="s">
        <v>1</v>
      </c>
      <c r="N203" s="261" t="s">
        <v>43</v>
      </c>
      <c r="O203" s="92"/>
      <c r="P203" s="262">
        <f>O203*H203</f>
        <v>0</v>
      </c>
      <c r="Q203" s="262">
        <v>0.016820000000000002</v>
      </c>
      <c r="R203" s="262">
        <f>Q203*H203</f>
        <v>0.052142000000000008</v>
      </c>
      <c r="S203" s="262">
        <v>0</v>
      </c>
      <c r="T203" s="26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64" t="s">
        <v>222</v>
      </c>
      <c r="AT203" s="264" t="s">
        <v>148</v>
      </c>
      <c r="AU203" s="264" t="s">
        <v>124</v>
      </c>
      <c r="AY203" s="16" t="s">
        <v>145</v>
      </c>
      <c r="BE203" s="139">
        <f>IF(N203="základná",J203,0)</f>
        <v>0</v>
      </c>
      <c r="BF203" s="139">
        <f>IF(N203="znížená",J203,0)</f>
        <v>0</v>
      </c>
      <c r="BG203" s="139">
        <f>IF(N203="zákl. prenesená",J203,0)</f>
        <v>0</v>
      </c>
      <c r="BH203" s="139">
        <f>IF(N203="zníž. prenesená",J203,0)</f>
        <v>0</v>
      </c>
      <c r="BI203" s="139">
        <f>IF(N203="nulová",J203,0)</f>
        <v>0</v>
      </c>
      <c r="BJ203" s="16" t="s">
        <v>124</v>
      </c>
      <c r="BK203" s="265">
        <f>ROUND(I203*H203,3)</f>
        <v>0</v>
      </c>
      <c r="BL203" s="16" t="s">
        <v>222</v>
      </c>
      <c r="BM203" s="264" t="s">
        <v>335</v>
      </c>
    </row>
    <row r="204" s="2" customFormat="1" ht="21.75" customHeight="1">
      <c r="A204" s="39"/>
      <c r="B204" s="40"/>
      <c r="C204" s="253" t="s">
        <v>336</v>
      </c>
      <c r="D204" s="253" t="s">
        <v>148</v>
      </c>
      <c r="E204" s="254" t="s">
        <v>337</v>
      </c>
      <c r="F204" s="255" t="s">
        <v>338</v>
      </c>
      <c r="G204" s="256" t="s">
        <v>194</v>
      </c>
      <c r="H204" s="257">
        <v>1</v>
      </c>
      <c r="I204" s="258"/>
      <c r="J204" s="257">
        <f>ROUND(I204*H204,3)</f>
        <v>0</v>
      </c>
      <c r="K204" s="259"/>
      <c r="L204" s="42"/>
      <c r="M204" s="260" t="s">
        <v>1</v>
      </c>
      <c r="N204" s="261" t="s">
        <v>43</v>
      </c>
      <c r="O204" s="92"/>
      <c r="P204" s="262">
        <f>O204*H204</f>
        <v>0</v>
      </c>
      <c r="Q204" s="262">
        <v>0.0017700000000000001</v>
      </c>
      <c r="R204" s="262">
        <f>Q204*H204</f>
        <v>0.0017700000000000001</v>
      </c>
      <c r="S204" s="262">
        <v>0</v>
      </c>
      <c r="T204" s="26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64" t="s">
        <v>222</v>
      </c>
      <c r="AT204" s="264" t="s">
        <v>148</v>
      </c>
      <c r="AU204" s="264" t="s">
        <v>124</v>
      </c>
      <c r="AY204" s="16" t="s">
        <v>145</v>
      </c>
      <c r="BE204" s="139">
        <f>IF(N204="základná",J204,0)</f>
        <v>0</v>
      </c>
      <c r="BF204" s="139">
        <f>IF(N204="znížená",J204,0)</f>
        <v>0</v>
      </c>
      <c r="BG204" s="139">
        <f>IF(N204="zákl. prenesená",J204,0)</f>
        <v>0</v>
      </c>
      <c r="BH204" s="139">
        <f>IF(N204="zníž. prenesená",J204,0)</f>
        <v>0</v>
      </c>
      <c r="BI204" s="139">
        <f>IF(N204="nulová",J204,0)</f>
        <v>0</v>
      </c>
      <c r="BJ204" s="16" t="s">
        <v>124</v>
      </c>
      <c r="BK204" s="265">
        <f>ROUND(I204*H204,3)</f>
        <v>0</v>
      </c>
      <c r="BL204" s="16" t="s">
        <v>222</v>
      </c>
      <c r="BM204" s="264" t="s">
        <v>339</v>
      </c>
    </row>
    <row r="205" s="2" customFormat="1" ht="21.75" customHeight="1">
      <c r="A205" s="39"/>
      <c r="B205" s="40"/>
      <c r="C205" s="253" t="s">
        <v>340</v>
      </c>
      <c r="D205" s="253" t="s">
        <v>148</v>
      </c>
      <c r="E205" s="254" t="s">
        <v>341</v>
      </c>
      <c r="F205" s="255" t="s">
        <v>342</v>
      </c>
      <c r="G205" s="256" t="s">
        <v>194</v>
      </c>
      <c r="H205" s="257">
        <v>3</v>
      </c>
      <c r="I205" s="258"/>
      <c r="J205" s="257">
        <f>ROUND(I205*H205,3)</f>
        <v>0</v>
      </c>
      <c r="K205" s="259"/>
      <c r="L205" s="42"/>
      <c r="M205" s="260" t="s">
        <v>1</v>
      </c>
      <c r="N205" s="261" t="s">
        <v>43</v>
      </c>
      <c r="O205" s="92"/>
      <c r="P205" s="262">
        <f>O205*H205</f>
        <v>0</v>
      </c>
      <c r="Q205" s="262">
        <v>0.00022000000000000001</v>
      </c>
      <c r="R205" s="262">
        <f>Q205*H205</f>
        <v>0.00066</v>
      </c>
      <c r="S205" s="262">
        <v>0</v>
      </c>
      <c r="T205" s="26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64" t="s">
        <v>222</v>
      </c>
      <c r="AT205" s="264" t="s">
        <v>148</v>
      </c>
      <c r="AU205" s="264" t="s">
        <v>124</v>
      </c>
      <c r="AY205" s="16" t="s">
        <v>145</v>
      </c>
      <c r="BE205" s="139">
        <f>IF(N205="základná",J205,0)</f>
        <v>0</v>
      </c>
      <c r="BF205" s="139">
        <f>IF(N205="znížená",J205,0)</f>
        <v>0</v>
      </c>
      <c r="BG205" s="139">
        <f>IF(N205="zákl. prenesená",J205,0)</f>
        <v>0</v>
      </c>
      <c r="BH205" s="139">
        <f>IF(N205="zníž. prenesená",J205,0)</f>
        <v>0</v>
      </c>
      <c r="BI205" s="139">
        <f>IF(N205="nulová",J205,0)</f>
        <v>0</v>
      </c>
      <c r="BJ205" s="16" t="s">
        <v>124</v>
      </c>
      <c r="BK205" s="265">
        <f>ROUND(I205*H205,3)</f>
        <v>0</v>
      </c>
      <c r="BL205" s="16" t="s">
        <v>222</v>
      </c>
      <c r="BM205" s="264" t="s">
        <v>343</v>
      </c>
    </row>
    <row r="206" s="2" customFormat="1" ht="21.75" customHeight="1">
      <c r="A206" s="39"/>
      <c r="B206" s="40"/>
      <c r="C206" s="253" t="s">
        <v>344</v>
      </c>
      <c r="D206" s="253" t="s">
        <v>148</v>
      </c>
      <c r="E206" s="254" t="s">
        <v>345</v>
      </c>
      <c r="F206" s="255" t="s">
        <v>346</v>
      </c>
      <c r="G206" s="256" t="s">
        <v>194</v>
      </c>
      <c r="H206" s="257">
        <v>3</v>
      </c>
      <c r="I206" s="258"/>
      <c r="J206" s="257">
        <f>ROUND(I206*H206,3)</f>
        <v>0</v>
      </c>
      <c r="K206" s="259"/>
      <c r="L206" s="42"/>
      <c r="M206" s="260" t="s">
        <v>1</v>
      </c>
      <c r="N206" s="261" t="s">
        <v>43</v>
      </c>
      <c r="O206" s="92"/>
      <c r="P206" s="262">
        <f>O206*H206</f>
        <v>0</v>
      </c>
      <c r="Q206" s="262">
        <v>0.00025000000000000001</v>
      </c>
      <c r="R206" s="262">
        <f>Q206*H206</f>
        <v>0.00075000000000000002</v>
      </c>
      <c r="S206" s="262">
        <v>0</v>
      </c>
      <c r="T206" s="26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64" t="s">
        <v>222</v>
      </c>
      <c r="AT206" s="264" t="s">
        <v>148</v>
      </c>
      <c r="AU206" s="264" t="s">
        <v>124</v>
      </c>
      <c r="AY206" s="16" t="s">
        <v>145</v>
      </c>
      <c r="BE206" s="139">
        <f>IF(N206="základná",J206,0)</f>
        <v>0</v>
      </c>
      <c r="BF206" s="139">
        <f>IF(N206="znížená",J206,0)</f>
        <v>0</v>
      </c>
      <c r="BG206" s="139">
        <f>IF(N206="zákl. prenesená",J206,0)</f>
        <v>0</v>
      </c>
      <c r="BH206" s="139">
        <f>IF(N206="zníž. prenesená",J206,0)</f>
        <v>0</v>
      </c>
      <c r="BI206" s="139">
        <f>IF(N206="nulová",J206,0)</f>
        <v>0</v>
      </c>
      <c r="BJ206" s="16" t="s">
        <v>124</v>
      </c>
      <c r="BK206" s="265">
        <f>ROUND(I206*H206,3)</f>
        <v>0</v>
      </c>
      <c r="BL206" s="16" t="s">
        <v>222</v>
      </c>
      <c r="BM206" s="264" t="s">
        <v>347</v>
      </c>
    </row>
    <row r="207" s="2" customFormat="1" ht="21.75" customHeight="1">
      <c r="A207" s="39"/>
      <c r="B207" s="40"/>
      <c r="C207" s="253" t="s">
        <v>348</v>
      </c>
      <c r="D207" s="253" t="s">
        <v>148</v>
      </c>
      <c r="E207" s="254" t="s">
        <v>349</v>
      </c>
      <c r="F207" s="255" t="s">
        <v>350</v>
      </c>
      <c r="G207" s="256" t="s">
        <v>194</v>
      </c>
      <c r="H207" s="257">
        <v>1</v>
      </c>
      <c r="I207" s="258"/>
      <c r="J207" s="257">
        <f>ROUND(I207*H207,3)</f>
        <v>0</v>
      </c>
      <c r="K207" s="259"/>
      <c r="L207" s="42"/>
      <c r="M207" s="260" t="s">
        <v>1</v>
      </c>
      <c r="N207" s="261" t="s">
        <v>43</v>
      </c>
      <c r="O207" s="92"/>
      <c r="P207" s="262">
        <f>O207*H207</f>
        <v>0</v>
      </c>
      <c r="Q207" s="262">
        <v>0.00044999999999999999</v>
      </c>
      <c r="R207" s="262">
        <f>Q207*H207</f>
        <v>0.00044999999999999999</v>
      </c>
      <c r="S207" s="262">
        <v>0</v>
      </c>
      <c r="T207" s="26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64" t="s">
        <v>222</v>
      </c>
      <c r="AT207" s="264" t="s">
        <v>148</v>
      </c>
      <c r="AU207" s="264" t="s">
        <v>124</v>
      </c>
      <c r="AY207" s="16" t="s">
        <v>145</v>
      </c>
      <c r="BE207" s="139">
        <f>IF(N207="základná",J207,0)</f>
        <v>0</v>
      </c>
      <c r="BF207" s="139">
        <f>IF(N207="znížená",J207,0)</f>
        <v>0</v>
      </c>
      <c r="BG207" s="139">
        <f>IF(N207="zákl. prenesená",J207,0)</f>
        <v>0</v>
      </c>
      <c r="BH207" s="139">
        <f>IF(N207="zníž. prenesená",J207,0)</f>
        <v>0</v>
      </c>
      <c r="BI207" s="139">
        <f>IF(N207="nulová",J207,0)</f>
        <v>0</v>
      </c>
      <c r="BJ207" s="16" t="s">
        <v>124</v>
      </c>
      <c r="BK207" s="265">
        <f>ROUND(I207*H207,3)</f>
        <v>0</v>
      </c>
      <c r="BL207" s="16" t="s">
        <v>222</v>
      </c>
      <c r="BM207" s="264" t="s">
        <v>351</v>
      </c>
    </row>
    <row r="208" s="2" customFormat="1" ht="16.5" customHeight="1">
      <c r="A208" s="39"/>
      <c r="B208" s="40"/>
      <c r="C208" s="253" t="s">
        <v>352</v>
      </c>
      <c r="D208" s="253" t="s">
        <v>148</v>
      </c>
      <c r="E208" s="254" t="s">
        <v>353</v>
      </c>
      <c r="F208" s="255" t="s">
        <v>354</v>
      </c>
      <c r="G208" s="256" t="s">
        <v>194</v>
      </c>
      <c r="H208" s="257">
        <v>1</v>
      </c>
      <c r="I208" s="258"/>
      <c r="J208" s="257">
        <f>ROUND(I208*H208,3)</f>
        <v>0</v>
      </c>
      <c r="K208" s="259"/>
      <c r="L208" s="42"/>
      <c r="M208" s="260" t="s">
        <v>1</v>
      </c>
      <c r="N208" s="261" t="s">
        <v>43</v>
      </c>
      <c r="O208" s="92"/>
      <c r="P208" s="262">
        <f>O208*H208</f>
        <v>0</v>
      </c>
      <c r="Q208" s="262">
        <v>0</v>
      </c>
      <c r="R208" s="262">
        <f>Q208*H208</f>
        <v>0</v>
      </c>
      <c r="S208" s="262">
        <v>0</v>
      </c>
      <c r="T208" s="26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64" t="s">
        <v>222</v>
      </c>
      <c r="AT208" s="264" t="s">
        <v>148</v>
      </c>
      <c r="AU208" s="264" t="s">
        <v>124</v>
      </c>
      <c r="AY208" s="16" t="s">
        <v>145</v>
      </c>
      <c r="BE208" s="139">
        <f>IF(N208="základná",J208,0)</f>
        <v>0</v>
      </c>
      <c r="BF208" s="139">
        <f>IF(N208="znížená",J208,0)</f>
        <v>0</v>
      </c>
      <c r="BG208" s="139">
        <f>IF(N208="zákl. prenesená",J208,0)</f>
        <v>0</v>
      </c>
      <c r="BH208" s="139">
        <f>IF(N208="zníž. prenesená",J208,0)</f>
        <v>0</v>
      </c>
      <c r="BI208" s="139">
        <f>IF(N208="nulová",J208,0)</f>
        <v>0</v>
      </c>
      <c r="BJ208" s="16" t="s">
        <v>124</v>
      </c>
      <c r="BK208" s="265">
        <f>ROUND(I208*H208,3)</f>
        <v>0</v>
      </c>
      <c r="BL208" s="16" t="s">
        <v>222</v>
      </c>
      <c r="BM208" s="264" t="s">
        <v>355</v>
      </c>
    </row>
    <row r="209" s="2" customFormat="1" ht="16.5" customHeight="1">
      <c r="A209" s="39"/>
      <c r="B209" s="40"/>
      <c r="C209" s="289" t="s">
        <v>356</v>
      </c>
      <c r="D209" s="289" t="s">
        <v>241</v>
      </c>
      <c r="E209" s="290" t="s">
        <v>357</v>
      </c>
      <c r="F209" s="291" t="s">
        <v>358</v>
      </c>
      <c r="G209" s="292" t="s">
        <v>194</v>
      </c>
      <c r="H209" s="293">
        <v>1</v>
      </c>
      <c r="I209" s="294"/>
      <c r="J209" s="293">
        <f>ROUND(I209*H209,3)</f>
        <v>0</v>
      </c>
      <c r="K209" s="295"/>
      <c r="L209" s="296"/>
      <c r="M209" s="297" t="s">
        <v>1</v>
      </c>
      <c r="N209" s="298" t="s">
        <v>43</v>
      </c>
      <c r="O209" s="92"/>
      <c r="P209" s="262">
        <f>O209*H209</f>
        <v>0</v>
      </c>
      <c r="Q209" s="262">
        <v>0.0011000000000000001</v>
      </c>
      <c r="R209" s="262">
        <f>Q209*H209</f>
        <v>0.0011000000000000001</v>
      </c>
      <c r="S209" s="262">
        <v>0</v>
      </c>
      <c r="T209" s="26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64" t="s">
        <v>244</v>
      </c>
      <c r="AT209" s="264" t="s">
        <v>241</v>
      </c>
      <c r="AU209" s="264" t="s">
        <v>124</v>
      </c>
      <c r="AY209" s="16" t="s">
        <v>145</v>
      </c>
      <c r="BE209" s="139">
        <f>IF(N209="základná",J209,0)</f>
        <v>0</v>
      </c>
      <c r="BF209" s="139">
        <f>IF(N209="znížená",J209,0)</f>
        <v>0</v>
      </c>
      <c r="BG209" s="139">
        <f>IF(N209="zákl. prenesená",J209,0)</f>
        <v>0</v>
      </c>
      <c r="BH209" s="139">
        <f>IF(N209="zníž. prenesená",J209,0)</f>
        <v>0</v>
      </c>
      <c r="BI209" s="139">
        <f>IF(N209="nulová",J209,0)</f>
        <v>0</v>
      </c>
      <c r="BJ209" s="16" t="s">
        <v>124</v>
      </c>
      <c r="BK209" s="265">
        <f>ROUND(I209*H209,3)</f>
        <v>0</v>
      </c>
      <c r="BL209" s="16" t="s">
        <v>222</v>
      </c>
      <c r="BM209" s="264" t="s">
        <v>359</v>
      </c>
    </row>
    <row r="210" s="2" customFormat="1" ht="21.75" customHeight="1">
      <c r="A210" s="39"/>
      <c r="B210" s="40"/>
      <c r="C210" s="253" t="s">
        <v>360</v>
      </c>
      <c r="D210" s="253" t="s">
        <v>148</v>
      </c>
      <c r="E210" s="254" t="s">
        <v>361</v>
      </c>
      <c r="F210" s="255" t="s">
        <v>362</v>
      </c>
      <c r="G210" s="256" t="s">
        <v>363</v>
      </c>
      <c r="H210" s="257">
        <v>2</v>
      </c>
      <c r="I210" s="258"/>
      <c r="J210" s="257">
        <f>ROUND(I210*H210,3)</f>
        <v>0</v>
      </c>
      <c r="K210" s="259"/>
      <c r="L210" s="42"/>
      <c r="M210" s="260" t="s">
        <v>1</v>
      </c>
      <c r="N210" s="261" t="s">
        <v>43</v>
      </c>
      <c r="O210" s="92"/>
      <c r="P210" s="262">
        <f>O210*H210</f>
        <v>0</v>
      </c>
      <c r="Q210" s="262">
        <v>6.9999999999999994E-05</v>
      </c>
      <c r="R210" s="262">
        <f>Q210*H210</f>
        <v>0.00013999999999999999</v>
      </c>
      <c r="S210" s="262">
        <v>0</v>
      </c>
      <c r="T210" s="26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64" t="s">
        <v>222</v>
      </c>
      <c r="AT210" s="264" t="s">
        <v>148</v>
      </c>
      <c r="AU210" s="264" t="s">
        <v>124</v>
      </c>
      <c r="AY210" s="16" t="s">
        <v>145</v>
      </c>
      <c r="BE210" s="139">
        <f>IF(N210="základná",J210,0)</f>
        <v>0</v>
      </c>
      <c r="BF210" s="139">
        <f>IF(N210="znížená",J210,0)</f>
        <v>0</v>
      </c>
      <c r="BG210" s="139">
        <f>IF(N210="zákl. prenesená",J210,0)</f>
        <v>0</v>
      </c>
      <c r="BH210" s="139">
        <f>IF(N210="zníž. prenesená",J210,0)</f>
        <v>0</v>
      </c>
      <c r="BI210" s="139">
        <f>IF(N210="nulová",J210,0)</f>
        <v>0</v>
      </c>
      <c r="BJ210" s="16" t="s">
        <v>124</v>
      </c>
      <c r="BK210" s="265">
        <f>ROUND(I210*H210,3)</f>
        <v>0</v>
      </c>
      <c r="BL210" s="16" t="s">
        <v>222</v>
      </c>
      <c r="BM210" s="264" t="s">
        <v>364</v>
      </c>
    </row>
    <row r="211" s="2" customFormat="1" ht="21.75" customHeight="1">
      <c r="A211" s="39"/>
      <c r="B211" s="40"/>
      <c r="C211" s="289" t="s">
        <v>365</v>
      </c>
      <c r="D211" s="289" t="s">
        <v>241</v>
      </c>
      <c r="E211" s="290" t="s">
        <v>366</v>
      </c>
      <c r="F211" s="291" t="s">
        <v>367</v>
      </c>
      <c r="G211" s="292" t="s">
        <v>194</v>
      </c>
      <c r="H211" s="293">
        <v>2</v>
      </c>
      <c r="I211" s="294"/>
      <c r="J211" s="293">
        <f>ROUND(I211*H211,3)</f>
        <v>0</v>
      </c>
      <c r="K211" s="295"/>
      <c r="L211" s="296"/>
      <c r="M211" s="297" t="s">
        <v>1</v>
      </c>
      <c r="N211" s="298" t="s">
        <v>43</v>
      </c>
      <c r="O211" s="92"/>
      <c r="P211" s="262">
        <f>O211*H211</f>
        <v>0</v>
      </c>
      <c r="Q211" s="262">
        <v>0.00025000000000000001</v>
      </c>
      <c r="R211" s="262">
        <f>Q211*H211</f>
        <v>0.00050000000000000001</v>
      </c>
      <c r="S211" s="262">
        <v>0</v>
      </c>
      <c r="T211" s="26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64" t="s">
        <v>244</v>
      </c>
      <c r="AT211" s="264" t="s">
        <v>241</v>
      </c>
      <c r="AU211" s="264" t="s">
        <v>124</v>
      </c>
      <c r="AY211" s="16" t="s">
        <v>145</v>
      </c>
      <c r="BE211" s="139">
        <f>IF(N211="základná",J211,0)</f>
        <v>0</v>
      </c>
      <c r="BF211" s="139">
        <f>IF(N211="znížená",J211,0)</f>
        <v>0</v>
      </c>
      <c r="BG211" s="139">
        <f>IF(N211="zákl. prenesená",J211,0)</f>
        <v>0</v>
      </c>
      <c r="BH211" s="139">
        <f>IF(N211="zníž. prenesená",J211,0)</f>
        <v>0</v>
      </c>
      <c r="BI211" s="139">
        <f>IF(N211="nulová",J211,0)</f>
        <v>0</v>
      </c>
      <c r="BJ211" s="16" t="s">
        <v>124</v>
      </c>
      <c r="BK211" s="265">
        <f>ROUND(I211*H211,3)</f>
        <v>0</v>
      </c>
      <c r="BL211" s="16" t="s">
        <v>222</v>
      </c>
      <c r="BM211" s="264" t="s">
        <v>368</v>
      </c>
    </row>
    <row r="212" s="2" customFormat="1" ht="16.5" customHeight="1">
      <c r="A212" s="39"/>
      <c r="B212" s="40"/>
      <c r="C212" s="253" t="s">
        <v>369</v>
      </c>
      <c r="D212" s="253" t="s">
        <v>148</v>
      </c>
      <c r="E212" s="254" t="s">
        <v>370</v>
      </c>
      <c r="F212" s="255" t="s">
        <v>371</v>
      </c>
      <c r="G212" s="256" t="s">
        <v>194</v>
      </c>
      <c r="H212" s="257">
        <v>3</v>
      </c>
      <c r="I212" s="258"/>
      <c r="J212" s="257">
        <f>ROUND(I212*H212,3)</f>
        <v>0</v>
      </c>
      <c r="K212" s="259"/>
      <c r="L212" s="42"/>
      <c r="M212" s="260" t="s">
        <v>1</v>
      </c>
      <c r="N212" s="261" t="s">
        <v>43</v>
      </c>
      <c r="O212" s="92"/>
      <c r="P212" s="262">
        <f>O212*H212</f>
        <v>0</v>
      </c>
      <c r="Q212" s="262">
        <v>0</v>
      </c>
      <c r="R212" s="262">
        <f>Q212*H212</f>
        <v>0</v>
      </c>
      <c r="S212" s="262">
        <v>0</v>
      </c>
      <c r="T212" s="26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64" t="s">
        <v>222</v>
      </c>
      <c r="AT212" s="264" t="s">
        <v>148</v>
      </c>
      <c r="AU212" s="264" t="s">
        <v>124</v>
      </c>
      <c r="AY212" s="16" t="s">
        <v>145</v>
      </c>
      <c r="BE212" s="139">
        <f>IF(N212="základná",J212,0)</f>
        <v>0</v>
      </c>
      <c r="BF212" s="139">
        <f>IF(N212="znížená",J212,0)</f>
        <v>0</v>
      </c>
      <c r="BG212" s="139">
        <f>IF(N212="zákl. prenesená",J212,0)</f>
        <v>0</v>
      </c>
      <c r="BH212" s="139">
        <f>IF(N212="zníž. prenesená",J212,0)</f>
        <v>0</v>
      </c>
      <c r="BI212" s="139">
        <f>IF(N212="nulová",J212,0)</f>
        <v>0</v>
      </c>
      <c r="BJ212" s="16" t="s">
        <v>124</v>
      </c>
      <c r="BK212" s="265">
        <f>ROUND(I212*H212,3)</f>
        <v>0</v>
      </c>
      <c r="BL212" s="16" t="s">
        <v>222</v>
      </c>
      <c r="BM212" s="264" t="s">
        <v>372</v>
      </c>
    </row>
    <row r="213" s="2" customFormat="1" ht="16.5" customHeight="1">
      <c r="A213" s="39"/>
      <c r="B213" s="40"/>
      <c r="C213" s="289" t="s">
        <v>373</v>
      </c>
      <c r="D213" s="289" t="s">
        <v>241</v>
      </c>
      <c r="E213" s="290" t="s">
        <v>374</v>
      </c>
      <c r="F213" s="291" t="s">
        <v>375</v>
      </c>
      <c r="G213" s="292" t="s">
        <v>194</v>
      </c>
      <c r="H213" s="293">
        <v>1</v>
      </c>
      <c r="I213" s="294"/>
      <c r="J213" s="293">
        <f>ROUND(I213*H213,3)</f>
        <v>0</v>
      </c>
      <c r="K213" s="295"/>
      <c r="L213" s="296"/>
      <c r="M213" s="297" t="s">
        <v>1</v>
      </c>
      <c r="N213" s="298" t="s">
        <v>43</v>
      </c>
      <c r="O213" s="92"/>
      <c r="P213" s="262">
        <f>O213*H213</f>
        <v>0</v>
      </c>
      <c r="Q213" s="262">
        <v>0.00040000000000000002</v>
      </c>
      <c r="R213" s="262">
        <f>Q213*H213</f>
        <v>0.00040000000000000002</v>
      </c>
      <c r="S213" s="262">
        <v>0</v>
      </c>
      <c r="T213" s="26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64" t="s">
        <v>244</v>
      </c>
      <c r="AT213" s="264" t="s">
        <v>241</v>
      </c>
      <c r="AU213" s="264" t="s">
        <v>124</v>
      </c>
      <c r="AY213" s="16" t="s">
        <v>145</v>
      </c>
      <c r="BE213" s="139">
        <f>IF(N213="základná",J213,0)</f>
        <v>0</v>
      </c>
      <c r="BF213" s="139">
        <f>IF(N213="znížená",J213,0)</f>
        <v>0</v>
      </c>
      <c r="BG213" s="139">
        <f>IF(N213="zákl. prenesená",J213,0)</f>
        <v>0</v>
      </c>
      <c r="BH213" s="139">
        <f>IF(N213="zníž. prenesená",J213,0)</f>
        <v>0</v>
      </c>
      <c r="BI213" s="139">
        <f>IF(N213="nulová",J213,0)</f>
        <v>0</v>
      </c>
      <c r="BJ213" s="16" t="s">
        <v>124</v>
      </c>
      <c r="BK213" s="265">
        <f>ROUND(I213*H213,3)</f>
        <v>0</v>
      </c>
      <c r="BL213" s="16" t="s">
        <v>222</v>
      </c>
      <c r="BM213" s="264" t="s">
        <v>376</v>
      </c>
    </row>
    <row r="214" s="2" customFormat="1" ht="21.75" customHeight="1">
      <c r="A214" s="39"/>
      <c r="B214" s="40"/>
      <c r="C214" s="289" t="s">
        <v>377</v>
      </c>
      <c r="D214" s="289" t="s">
        <v>241</v>
      </c>
      <c r="E214" s="290" t="s">
        <v>378</v>
      </c>
      <c r="F214" s="291" t="s">
        <v>379</v>
      </c>
      <c r="G214" s="292" t="s">
        <v>194</v>
      </c>
      <c r="H214" s="293">
        <v>2</v>
      </c>
      <c r="I214" s="294"/>
      <c r="J214" s="293">
        <f>ROUND(I214*H214,3)</f>
        <v>0</v>
      </c>
      <c r="K214" s="295"/>
      <c r="L214" s="296"/>
      <c r="M214" s="297" t="s">
        <v>1</v>
      </c>
      <c r="N214" s="298" t="s">
        <v>43</v>
      </c>
      <c r="O214" s="92"/>
      <c r="P214" s="262">
        <f>O214*H214</f>
        <v>0</v>
      </c>
      <c r="Q214" s="262">
        <v>0.00048000000000000001</v>
      </c>
      <c r="R214" s="262">
        <f>Q214*H214</f>
        <v>0.00096000000000000002</v>
      </c>
      <c r="S214" s="262">
        <v>0</v>
      </c>
      <c r="T214" s="26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64" t="s">
        <v>244</v>
      </c>
      <c r="AT214" s="264" t="s">
        <v>241</v>
      </c>
      <c r="AU214" s="264" t="s">
        <v>124</v>
      </c>
      <c r="AY214" s="16" t="s">
        <v>145</v>
      </c>
      <c r="BE214" s="139">
        <f>IF(N214="základná",J214,0)</f>
        <v>0</v>
      </c>
      <c r="BF214" s="139">
        <f>IF(N214="znížená",J214,0)</f>
        <v>0</v>
      </c>
      <c r="BG214" s="139">
        <f>IF(N214="zákl. prenesená",J214,0)</f>
        <v>0</v>
      </c>
      <c r="BH214" s="139">
        <f>IF(N214="zníž. prenesená",J214,0)</f>
        <v>0</v>
      </c>
      <c r="BI214" s="139">
        <f>IF(N214="nulová",J214,0)</f>
        <v>0</v>
      </c>
      <c r="BJ214" s="16" t="s">
        <v>124</v>
      </c>
      <c r="BK214" s="265">
        <f>ROUND(I214*H214,3)</f>
        <v>0</v>
      </c>
      <c r="BL214" s="16" t="s">
        <v>222</v>
      </c>
      <c r="BM214" s="264" t="s">
        <v>380</v>
      </c>
    </row>
    <row r="215" s="2" customFormat="1" ht="16.5" customHeight="1">
      <c r="A215" s="39"/>
      <c r="B215" s="40"/>
      <c r="C215" s="253" t="s">
        <v>381</v>
      </c>
      <c r="D215" s="253" t="s">
        <v>148</v>
      </c>
      <c r="E215" s="254" t="s">
        <v>382</v>
      </c>
      <c r="F215" s="255" t="s">
        <v>383</v>
      </c>
      <c r="G215" s="256" t="s">
        <v>194</v>
      </c>
      <c r="H215" s="257">
        <v>3</v>
      </c>
      <c r="I215" s="258"/>
      <c r="J215" s="257">
        <f>ROUND(I215*H215,3)</f>
        <v>0</v>
      </c>
      <c r="K215" s="259"/>
      <c r="L215" s="42"/>
      <c r="M215" s="260" t="s">
        <v>1</v>
      </c>
      <c r="N215" s="261" t="s">
        <v>43</v>
      </c>
      <c r="O215" s="92"/>
      <c r="P215" s="262">
        <f>O215*H215</f>
        <v>0</v>
      </c>
      <c r="Q215" s="262">
        <v>1.0000000000000001E-05</v>
      </c>
      <c r="R215" s="262">
        <f>Q215*H215</f>
        <v>3.0000000000000004E-05</v>
      </c>
      <c r="S215" s="262">
        <v>0</v>
      </c>
      <c r="T215" s="26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64" t="s">
        <v>222</v>
      </c>
      <c r="AT215" s="264" t="s">
        <v>148</v>
      </c>
      <c r="AU215" s="264" t="s">
        <v>124</v>
      </c>
      <c r="AY215" s="16" t="s">
        <v>145</v>
      </c>
      <c r="BE215" s="139">
        <f>IF(N215="základná",J215,0)</f>
        <v>0</v>
      </c>
      <c r="BF215" s="139">
        <f>IF(N215="znížená",J215,0)</f>
        <v>0</v>
      </c>
      <c r="BG215" s="139">
        <f>IF(N215="zákl. prenesená",J215,0)</f>
        <v>0</v>
      </c>
      <c r="BH215" s="139">
        <f>IF(N215="zníž. prenesená",J215,0)</f>
        <v>0</v>
      </c>
      <c r="BI215" s="139">
        <f>IF(N215="nulová",J215,0)</f>
        <v>0</v>
      </c>
      <c r="BJ215" s="16" t="s">
        <v>124</v>
      </c>
      <c r="BK215" s="265">
        <f>ROUND(I215*H215,3)</f>
        <v>0</v>
      </c>
      <c r="BL215" s="16" t="s">
        <v>222</v>
      </c>
      <c r="BM215" s="264" t="s">
        <v>384</v>
      </c>
    </row>
    <row r="216" s="2" customFormat="1" ht="21.75" customHeight="1">
      <c r="A216" s="39"/>
      <c r="B216" s="40"/>
      <c r="C216" s="289" t="s">
        <v>385</v>
      </c>
      <c r="D216" s="289" t="s">
        <v>241</v>
      </c>
      <c r="E216" s="290" t="s">
        <v>386</v>
      </c>
      <c r="F216" s="291" t="s">
        <v>387</v>
      </c>
      <c r="G216" s="292" t="s">
        <v>194</v>
      </c>
      <c r="H216" s="293">
        <v>3</v>
      </c>
      <c r="I216" s="294"/>
      <c r="J216" s="293">
        <f>ROUND(I216*H216,3)</f>
        <v>0</v>
      </c>
      <c r="K216" s="295"/>
      <c r="L216" s="296"/>
      <c r="M216" s="297" t="s">
        <v>1</v>
      </c>
      <c r="N216" s="298" t="s">
        <v>43</v>
      </c>
      <c r="O216" s="92"/>
      <c r="P216" s="262">
        <f>O216*H216</f>
        <v>0</v>
      </c>
      <c r="Q216" s="262">
        <v>0.00054000000000000001</v>
      </c>
      <c r="R216" s="262">
        <f>Q216*H216</f>
        <v>0.0016199999999999999</v>
      </c>
      <c r="S216" s="262">
        <v>0</v>
      </c>
      <c r="T216" s="26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64" t="s">
        <v>244</v>
      </c>
      <c r="AT216" s="264" t="s">
        <v>241</v>
      </c>
      <c r="AU216" s="264" t="s">
        <v>124</v>
      </c>
      <c r="AY216" s="16" t="s">
        <v>145</v>
      </c>
      <c r="BE216" s="139">
        <f>IF(N216="základná",J216,0)</f>
        <v>0</v>
      </c>
      <c r="BF216" s="139">
        <f>IF(N216="znížená",J216,0)</f>
        <v>0</v>
      </c>
      <c r="BG216" s="139">
        <f>IF(N216="zákl. prenesená",J216,0)</f>
        <v>0</v>
      </c>
      <c r="BH216" s="139">
        <f>IF(N216="zníž. prenesená",J216,0)</f>
        <v>0</v>
      </c>
      <c r="BI216" s="139">
        <f>IF(N216="nulová",J216,0)</f>
        <v>0</v>
      </c>
      <c r="BJ216" s="16" t="s">
        <v>124</v>
      </c>
      <c r="BK216" s="265">
        <f>ROUND(I216*H216,3)</f>
        <v>0</v>
      </c>
      <c r="BL216" s="16" t="s">
        <v>222</v>
      </c>
      <c r="BM216" s="264" t="s">
        <v>388</v>
      </c>
    </row>
    <row r="217" s="2" customFormat="1" ht="21.75" customHeight="1">
      <c r="A217" s="39"/>
      <c r="B217" s="40"/>
      <c r="C217" s="253" t="s">
        <v>389</v>
      </c>
      <c r="D217" s="253" t="s">
        <v>148</v>
      </c>
      <c r="E217" s="254" t="s">
        <v>390</v>
      </c>
      <c r="F217" s="255" t="s">
        <v>391</v>
      </c>
      <c r="G217" s="256" t="s">
        <v>268</v>
      </c>
      <c r="H217" s="258"/>
      <c r="I217" s="258"/>
      <c r="J217" s="257">
        <f>ROUND(I217*H217,3)</f>
        <v>0</v>
      </c>
      <c r="K217" s="259"/>
      <c r="L217" s="42"/>
      <c r="M217" s="260" t="s">
        <v>1</v>
      </c>
      <c r="N217" s="261" t="s">
        <v>43</v>
      </c>
      <c r="O217" s="92"/>
      <c r="P217" s="262">
        <f>O217*H217</f>
        <v>0</v>
      </c>
      <c r="Q217" s="262">
        <v>0</v>
      </c>
      <c r="R217" s="262">
        <f>Q217*H217</f>
        <v>0</v>
      </c>
      <c r="S217" s="262">
        <v>0</v>
      </c>
      <c r="T217" s="26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64" t="s">
        <v>222</v>
      </c>
      <c r="AT217" s="264" t="s">
        <v>148</v>
      </c>
      <c r="AU217" s="264" t="s">
        <v>124</v>
      </c>
      <c r="AY217" s="16" t="s">
        <v>145</v>
      </c>
      <c r="BE217" s="139">
        <f>IF(N217="základná",J217,0)</f>
        <v>0</v>
      </c>
      <c r="BF217" s="139">
        <f>IF(N217="znížená",J217,0)</f>
        <v>0</v>
      </c>
      <c r="BG217" s="139">
        <f>IF(N217="zákl. prenesená",J217,0)</f>
        <v>0</v>
      </c>
      <c r="BH217" s="139">
        <f>IF(N217="zníž. prenesená",J217,0)</f>
        <v>0</v>
      </c>
      <c r="BI217" s="139">
        <f>IF(N217="nulová",J217,0)</f>
        <v>0</v>
      </c>
      <c r="BJ217" s="16" t="s">
        <v>124</v>
      </c>
      <c r="BK217" s="265">
        <f>ROUND(I217*H217,3)</f>
        <v>0</v>
      </c>
      <c r="BL217" s="16" t="s">
        <v>222</v>
      </c>
      <c r="BM217" s="264" t="s">
        <v>392</v>
      </c>
    </row>
    <row r="218" s="12" customFormat="1" ht="22.8" customHeight="1">
      <c r="A218" s="12"/>
      <c r="B218" s="237"/>
      <c r="C218" s="238"/>
      <c r="D218" s="239" t="s">
        <v>76</v>
      </c>
      <c r="E218" s="251" t="s">
        <v>393</v>
      </c>
      <c r="F218" s="251" t="s">
        <v>394</v>
      </c>
      <c r="G218" s="238"/>
      <c r="H218" s="238"/>
      <c r="I218" s="241"/>
      <c r="J218" s="252">
        <f>BK218</f>
        <v>0</v>
      </c>
      <c r="K218" s="238"/>
      <c r="L218" s="243"/>
      <c r="M218" s="244"/>
      <c r="N218" s="245"/>
      <c r="O218" s="245"/>
      <c r="P218" s="246">
        <f>SUM(P219:P230)</f>
        <v>0</v>
      </c>
      <c r="Q218" s="245"/>
      <c r="R218" s="246">
        <f>SUM(R219:R230)</f>
        <v>1.4242500000000002</v>
      </c>
      <c r="S218" s="245"/>
      <c r="T218" s="247">
        <f>SUM(T219:T230)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48" t="s">
        <v>124</v>
      </c>
      <c r="AT218" s="249" t="s">
        <v>76</v>
      </c>
      <c r="AU218" s="249" t="s">
        <v>82</v>
      </c>
      <c r="AY218" s="248" t="s">
        <v>145</v>
      </c>
      <c r="BK218" s="250">
        <f>SUM(BK219:BK230)</f>
        <v>0</v>
      </c>
    </row>
    <row r="219" s="2" customFormat="1" ht="16.5" customHeight="1">
      <c r="A219" s="39"/>
      <c r="B219" s="40"/>
      <c r="C219" s="253" t="s">
        <v>395</v>
      </c>
      <c r="D219" s="253" t="s">
        <v>148</v>
      </c>
      <c r="E219" s="254" t="s">
        <v>396</v>
      </c>
      <c r="F219" s="255" t="s">
        <v>397</v>
      </c>
      <c r="G219" s="256" t="s">
        <v>398</v>
      </c>
      <c r="H219" s="257">
        <v>16</v>
      </c>
      <c r="I219" s="258"/>
      <c r="J219" s="257">
        <f>ROUND(I219*H219,3)</f>
        <v>0</v>
      </c>
      <c r="K219" s="259"/>
      <c r="L219" s="42"/>
      <c r="M219" s="260" t="s">
        <v>1</v>
      </c>
      <c r="N219" s="261" t="s">
        <v>43</v>
      </c>
      <c r="O219" s="92"/>
      <c r="P219" s="262">
        <f>O219*H219</f>
        <v>0</v>
      </c>
      <c r="Q219" s="262">
        <v>0</v>
      </c>
      <c r="R219" s="262">
        <f>Q219*H219</f>
        <v>0</v>
      </c>
      <c r="S219" s="262">
        <v>0</v>
      </c>
      <c r="T219" s="26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64" t="s">
        <v>222</v>
      </c>
      <c r="AT219" s="264" t="s">
        <v>148</v>
      </c>
      <c r="AU219" s="264" t="s">
        <v>124</v>
      </c>
      <c r="AY219" s="16" t="s">
        <v>145</v>
      </c>
      <c r="BE219" s="139">
        <f>IF(N219="základná",J219,0)</f>
        <v>0</v>
      </c>
      <c r="BF219" s="139">
        <f>IF(N219="znížená",J219,0)</f>
        <v>0</v>
      </c>
      <c r="BG219" s="139">
        <f>IF(N219="zákl. prenesená",J219,0)</f>
        <v>0</v>
      </c>
      <c r="BH219" s="139">
        <f>IF(N219="zníž. prenesená",J219,0)</f>
        <v>0</v>
      </c>
      <c r="BI219" s="139">
        <f>IF(N219="nulová",J219,0)</f>
        <v>0</v>
      </c>
      <c r="BJ219" s="16" t="s">
        <v>124</v>
      </c>
      <c r="BK219" s="265">
        <f>ROUND(I219*H219,3)</f>
        <v>0</v>
      </c>
      <c r="BL219" s="16" t="s">
        <v>222</v>
      </c>
      <c r="BM219" s="264" t="s">
        <v>399</v>
      </c>
    </row>
    <row r="220" s="2" customFormat="1" ht="16.5" customHeight="1">
      <c r="A220" s="39"/>
      <c r="B220" s="40"/>
      <c r="C220" s="253" t="s">
        <v>400</v>
      </c>
      <c r="D220" s="253" t="s">
        <v>148</v>
      </c>
      <c r="E220" s="254" t="s">
        <v>401</v>
      </c>
      <c r="F220" s="255" t="s">
        <v>402</v>
      </c>
      <c r="G220" s="256" t="s">
        <v>268</v>
      </c>
      <c r="H220" s="258"/>
      <c r="I220" s="258"/>
      <c r="J220" s="257">
        <f>ROUND(I220*H220,3)</f>
        <v>0</v>
      </c>
      <c r="K220" s="259"/>
      <c r="L220" s="42"/>
      <c r="M220" s="260" t="s">
        <v>1</v>
      </c>
      <c r="N220" s="261" t="s">
        <v>43</v>
      </c>
      <c r="O220" s="92"/>
      <c r="P220" s="262">
        <f>O220*H220</f>
        <v>0</v>
      </c>
      <c r="Q220" s="262">
        <v>0</v>
      </c>
      <c r="R220" s="262">
        <f>Q220*H220</f>
        <v>0</v>
      </c>
      <c r="S220" s="262">
        <v>0</v>
      </c>
      <c r="T220" s="26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64" t="s">
        <v>222</v>
      </c>
      <c r="AT220" s="264" t="s">
        <v>148</v>
      </c>
      <c r="AU220" s="264" t="s">
        <v>124</v>
      </c>
      <c r="AY220" s="16" t="s">
        <v>145</v>
      </c>
      <c r="BE220" s="139">
        <f>IF(N220="základná",J220,0)</f>
        <v>0</v>
      </c>
      <c r="BF220" s="139">
        <f>IF(N220="znížená",J220,0)</f>
        <v>0</v>
      </c>
      <c r="BG220" s="139">
        <f>IF(N220="zákl. prenesená",J220,0)</f>
        <v>0</v>
      </c>
      <c r="BH220" s="139">
        <f>IF(N220="zníž. prenesená",J220,0)</f>
        <v>0</v>
      </c>
      <c r="BI220" s="139">
        <f>IF(N220="nulová",J220,0)</f>
        <v>0</v>
      </c>
      <c r="BJ220" s="16" t="s">
        <v>124</v>
      </c>
      <c r="BK220" s="265">
        <f>ROUND(I220*H220,3)</f>
        <v>0</v>
      </c>
      <c r="BL220" s="16" t="s">
        <v>222</v>
      </c>
      <c r="BM220" s="264" t="s">
        <v>403</v>
      </c>
    </row>
    <row r="221" s="2" customFormat="1" ht="16.5" customHeight="1">
      <c r="A221" s="39"/>
      <c r="B221" s="40"/>
      <c r="C221" s="253" t="s">
        <v>404</v>
      </c>
      <c r="D221" s="253" t="s">
        <v>148</v>
      </c>
      <c r="E221" s="254" t="s">
        <v>405</v>
      </c>
      <c r="F221" s="255" t="s">
        <v>406</v>
      </c>
      <c r="G221" s="256" t="s">
        <v>398</v>
      </c>
      <c r="H221" s="257">
        <v>120</v>
      </c>
      <c r="I221" s="258"/>
      <c r="J221" s="257">
        <f>ROUND(I221*H221,3)</f>
        <v>0</v>
      </c>
      <c r="K221" s="259"/>
      <c r="L221" s="42"/>
      <c r="M221" s="260" t="s">
        <v>1</v>
      </c>
      <c r="N221" s="261" t="s">
        <v>43</v>
      </c>
      <c r="O221" s="92"/>
      <c r="P221" s="262">
        <f>O221*H221</f>
        <v>0</v>
      </c>
      <c r="Q221" s="262">
        <v>0</v>
      </c>
      <c r="R221" s="262">
        <f>Q221*H221</f>
        <v>0</v>
      </c>
      <c r="S221" s="262">
        <v>0</v>
      </c>
      <c r="T221" s="26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64" t="s">
        <v>222</v>
      </c>
      <c r="AT221" s="264" t="s">
        <v>148</v>
      </c>
      <c r="AU221" s="264" t="s">
        <v>124</v>
      </c>
      <c r="AY221" s="16" t="s">
        <v>145</v>
      </c>
      <c r="BE221" s="139">
        <f>IF(N221="základná",J221,0)</f>
        <v>0</v>
      </c>
      <c r="BF221" s="139">
        <f>IF(N221="znížená",J221,0)</f>
        <v>0</v>
      </c>
      <c r="BG221" s="139">
        <f>IF(N221="zákl. prenesená",J221,0)</f>
        <v>0</v>
      </c>
      <c r="BH221" s="139">
        <f>IF(N221="zníž. prenesená",J221,0)</f>
        <v>0</v>
      </c>
      <c r="BI221" s="139">
        <f>IF(N221="nulová",J221,0)</f>
        <v>0</v>
      </c>
      <c r="BJ221" s="16" t="s">
        <v>124</v>
      </c>
      <c r="BK221" s="265">
        <f>ROUND(I221*H221,3)</f>
        <v>0</v>
      </c>
      <c r="BL221" s="16" t="s">
        <v>222</v>
      </c>
      <c r="BM221" s="264" t="s">
        <v>407</v>
      </c>
    </row>
    <row r="222" s="2" customFormat="1" ht="21.75" customHeight="1">
      <c r="A222" s="39"/>
      <c r="B222" s="40"/>
      <c r="C222" s="253" t="s">
        <v>408</v>
      </c>
      <c r="D222" s="253" t="s">
        <v>148</v>
      </c>
      <c r="E222" s="254" t="s">
        <v>409</v>
      </c>
      <c r="F222" s="255" t="s">
        <v>410</v>
      </c>
      <c r="G222" s="256" t="s">
        <v>363</v>
      </c>
      <c r="H222" s="257">
        <v>3</v>
      </c>
      <c r="I222" s="258"/>
      <c r="J222" s="257">
        <f>ROUND(I222*H222,3)</f>
        <v>0</v>
      </c>
      <c r="K222" s="259"/>
      <c r="L222" s="42"/>
      <c r="M222" s="260" t="s">
        <v>1</v>
      </c>
      <c r="N222" s="261" t="s">
        <v>43</v>
      </c>
      <c r="O222" s="92"/>
      <c r="P222" s="262">
        <f>O222*H222</f>
        <v>0</v>
      </c>
      <c r="Q222" s="262">
        <v>0.00048999999999999998</v>
      </c>
      <c r="R222" s="262">
        <f>Q222*H222</f>
        <v>0.00147</v>
      </c>
      <c r="S222" s="262">
        <v>0</v>
      </c>
      <c r="T222" s="26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64" t="s">
        <v>222</v>
      </c>
      <c r="AT222" s="264" t="s">
        <v>148</v>
      </c>
      <c r="AU222" s="264" t="s">
        <v>124</v>
      </c>
      <c r="AY222" s="16" t="s">
        <v>145</v>
      </c>
      <c r="BE222" s="139">
        <f>IF(N222="základná",J222,0)</f>
        <v>0</v>
      </c>
      <c r="BF222" s="139">
        <f>IF(N222="znížená",J222,0)</f>
        <v>0</v>
      </c>
      <c r="BG222" s="139">
        <f>IF(N222="zákl. prenesená",J222,0)</f>
        <v>0</v>
      </c>
      <c r="BH222" s="139">
        <f>IF(N222="zníž. prenesená",J222,0)</f>
        <v>0</v>
      </c>
      <c r="BI222" s="139">
        <f>IF(N222="nulová",J222,0)</f>
        <v>0</v>
      </c>
      <c r="BJ222" s="16" t="s">
        <v>124</v>
      </c>
      <c r="BK222" s="265">
        <f>ROUND(I222*H222,3)</f>
        <v>0</v>
      </c>
      <c r="BL222" s="16" t="s">
        <v>222</v>
      </c>
      <c r="BM222" s="264" t="s">
        <v>411</v>
      </c>
    </row>
    <row r="223" s="2" customFormat="1" ht="21.75" customHeight="1">
      <c r="A223" s="39"/>
      <c r="B223" s="40"/>
      <c r="C223" s="289" t="s">
        <v>412</v>
      </c>
      <c r="D223" s="289" t="s">
        <v>241</v>
      </c>
      <c r="E223" s="290" t="s">
        <v>413</v>
      </c>
      <c r="F223" s="291" t="s">
        <v>414</v>
      </c>
      <c r="G223" s="292" t="s">
        <v>194</v>
      </c>
      <c r="H223" s="293">
        <v>3</v>
      </c>
      <c r="I223" s="294"/>
      <c r="J223" s="293">
        <f>ROUND(I223*H223,3)</f>
        <v>0</v>
      </c>
      <c r="K223" s="295"/>
      <c r="L223" s="296"/>
      <c r="M223" s="297" t="s">
        <v>1</v>
      </c>
      <c r="N223" s="298" t="s">
        <v>43</v>
      </c>
      <c r="O223" s="92"/>
      <c r="P223" s="262">
        <f>O223*H223</f>
        <v>0</v>
      </c>
      <c r="Q223" s="262">
        <v>0.45000000000000001</v>
      </c>
      <c r="R223" s="262">
        <f>Q223*H223</f>
        <v>1.3500000000000001</v>
      </c>
      <c r="S223" s="262">
        <v>0</v>
      </c>
      <c r="T223" s="26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64" t="s">
        <v>244</v>
      </c>
      <c r="AT223" s="264" t="s">
        <v>241</v>
      </c>
      <c r="AU223" s="264" t="s">
        <v>124</v>
      </c>
      <c r="AY223" s="16" t="s">
        <v>145</v>
      </c>
      <c r="BE223" s="139">
        <f>IF(N223="základná",J223,0)</f>
        <v>0</v>
      </c>
      <c r="BF223" s="139">
        <f>IF(N223="znížená",J223,0)</f>
        <v>0</v>
      </c>
      <c r="BG223" s="139">
        <f>IF(N223="zákl. prenesená",J223,0)</f>
        <v>0</v>
      </c>
      <c r="BH223" s="139">
        <f>IF(N223="zníž. prenesená",J223,0)</f>
        <v>0</v>
      </c>
      <c r="BI223" s="139">
        <f>IF(N223="nulová",J223,0)</f>
        <v>0</v>
      </c>
      <c r="BJ223" s="16" t="s">
        <v>124</v>
      </c>
      <c r="BK223" s="265">
        <f>ROUND(I223*H223,3)</f>
        <v>0</v>
      </c>
      <c r="BL223" s="16" t="s">
        <v>222</v>
      </c>
      <c r="BM223" s="264" t="s">
        <v>415</v>
      </c>
    </row>
    <row r="224" s="2" customFormat="1" ht="21.75" customHeight="1">
      <c r="A224" s="39"/>
      <c r="B224" s="40"/>
      <c r="C224" s="253" t="s">
        <v>416</v>
      </c>
      <c r="D224" s="253" t="s">
        <v>148</v>
      </c>
      <c r="E224" s="254" t="s">
        <v>417</v>
      </c>
      <c r="F224" s="255" t="s">
        <v>418</v>
      </c>
      <c r="G224" s="256" t="s">
        <v>363</v>
      </c>
      <c r="H224" s="257">
        <v>1</v>
      </c>
      <c r="I224" s="258"/>
      <c r="J224" s="257">
        <f>ROUND(I224*H224,3)</f>
        <v>0</v>
      </c>
      <c r="K224" s="259"/>
      <c r="L224" s="42"/>
      <c r="M224" s="260" t="s">
        <v>1</v>
      </c>
      <c r="N224" s="261" t="s">
        <v>43</v>
      </c>
      <c r="O224" s="92"/>
      <c r="P224" s="262">
        <f>O224*H224</f>
        <v>0</v>
      </c>
      <c r="Q224" s="262">
        <v>0.068949999999999997</v>
      </c>
      <c r="R224" s="262">
        <f>Q224*H224</f>
        <v>0.068949999999999997</v>
      </c>
      <c r="S224" s="262">
        <v>0</v>
      </c>
      <c r="T224" s="26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64" t="s">
        <v>222</v>
      </c>
      <c r="AT224" s="264" t="s">
        <v>148</v>
      </c>
      <c r="AU224" s="264" t="s">
        <v>124</v>
      </c>
      <c r="AY224" s="16" t="s">
        <v>145</v>
      </c>
      <c r="BE224" s="139">
        <f>IF(N224="základná",J224,0)</f>
        <v>0</v>
      </c>
      <c r="BF224" s="139">
        <f>IF(N224="znížená",J224,0)</f>
        <v>0</v>
      </c>
      <c r="BG224" s="139">
        <f>IF(N224="zákl. prenesená",J224,0)</f>
        <v>0</v>
      </c>
      <c r="BH224" s="139">
        <f>IF(N224="zníž. prenesená",J224,0)</f>
        <v>0</v>
      </c>
      <c r="BI224" s="139">
        <f>IF(N224="nulová",J224,0)</f>
        <v>0</v>
      </c>
      <c r="BJ224" s="16" t="s">
        <v>124</v>
      </c>
      <c r="BK224" s="265">
        <f>ROUND(I224*H224,3)</f>
        <v>0</v>
      </c>
      <c r="BL224" s="16" t="s">
        <v>222</v>
      </c>
      <c r="BM224" s="264" t="s">
        <v>419</v>
      </c>
    </row>
    <row r="225" s="2" customFormat="1" ht="21.75" customHeight="1">
      <c r="A225" s="39"/>
      <c r="B225" s="40"/>
      <c r="C225" s="253" t="s">
        <v>420</v>
      </c>
      <c r="D225" s="253" t="s">
        <v>148</v>
      </c>
      <c r="E225" s="254" t="s">
        <v>421</v>
      </c>
      <c r="F225" s="255" t="s">
        <v>422</v>
      </c>
      <c r="G225" s="256" t="s">
        <v>194</v>
      </c>
      <c r="H225" s="257">
        <v>1</v>
      </c>
      <c r="I225" s="258"/>
      <c r="J225" s="257">
        <f>ROUND(I225*H225,3)</f>
        <v>0</v>
      </c>
      <c r="K225" s="259"/>
      <c r="L225" s="42"/>
      <c r="M225" s="260" t="s">
        <v>1</v>
      </c>
      <c r="N225" s="261" t="s">
        <v>43</v>
      </c>
      <c r="O225" s="92"/>
      <c r="P225" s="262">
        <f>O225*H225</f>
        <v>0</v>
      </c>
      <c r="Q225" s="262">
        <v>3.0000000000000001E-05</v>
      </c>
      <c r="R225" s="262">
        <f>Q225*H225</f>
        <v>3.0000000000000001E-05</v>
      </c>
      <c r="S225" s="262">
        <v>0</v>
      </c>
      <c r="T225" s="26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64" t="s">
        <v>222</v>
      </c>
      <c r="AT225" s="264" t="s">
        <v>148</v>
      </c>
      <c r="AU225" s="264" t="s">
        <v>124</v>
      </c>
      <c r="AY225" s="16" t="s">
        <v>145</v>
      </c>
      <c r="BE225" s="139">
        <f>IF(N225="základná",J225,0)</f>
        <v>0</v>
      </c>
      <c r="BF225" s="139">
        <f>IF(N225="znížená",J225,0)</f>
        <v>0</v>
      </c>
      <c r="BG225" s="139">
        <f>IF(N225="zákl. prenesená",J225,0)</f>
        <v>0</v>
      </c>
      <c r="BH225" s="139">
        <f>IF(N225="zníž. prenesená",J225,0)</f>
        <v>0</v>
      </c>
      <c r="BI225" s="139">
        <f>IF(N225="nulová",J225,0)</f>
        <v>0</v>
      </c>
      <c r="BJ225" s="16" t="s">
        <v>124</v>
      </c>
      <c r="BK225" s="265">
        <f>ROUND(I225*H225,3)</f>
        <v>0</v>
      </c>
      <c r="BL225" s="16" t="s">
        <v>222</v>
      </c>
      <c r="BM225" s="264" t="s">
        <v>423</v>
      </c>
    </row>
    <row r="226" s="2" customFormat="1" ht="16.5" customHeight="1">
      <c r="A226" s="39"/>
      <c r="B226" s="40"/>
      <c r="C226" s="289" t="s">
        <v>424</v>
      </c>
      <c r="D226" s="289" t="s">
        <v>241</v>
      </c>
      <c r="E226" s="290" t="s">
        <v>425</v>
      </c>
      <c r="F226" s="291" t="s">
        <v>426</v>
      </c>
      <c r="G226" s="292" t="s">
        <v>194</v>
      </c>
      <c r="H226" s="293">
        <v>1</v>
      </c>
      <c r="I226" s="294"/>
      <c r="J226" s="293">
        <f>ROUND(I226*H226,3)</f>
        <v>0</v>
      </c>
      <c r="K226" s="295"/>
      <c r="L226" s="296"/>
      <c r="M226" s="297" t="s">
        <v>1</v>
      </c>
      <c r="N226" s="298" t="s">
        <v>43</v>
      </c>
      <c r="O226" s="92"/>
      <c r="P226" s="262">
        <f>O226*H226</f>
        <v>0</v>
      </c>
      <c r="Q226" s="262">
        <v>0.0038</v>
      </c>
      <c r="R226" s="262">
        <f>Q226*H226</f>
        <v>0.0038</v>
      </c>
      <c r="S226" s="262">
        <v>0</v>
      </c>
      <c r="T226" s="26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64" t="s">
        <v>244</v>
      </c>
      <c r="AT226" s="264" t="s">
        <v>241</v>
      </c>
      <c r="AU226" s="264" t="s">
        <v>124</v>
      </c>
      <c r="AY226" s="16" t="s">
        <v>145</v>
      </c>
      <c r="BE226" s="139">
        <f>IF(N226="základná",J226,0)</f>
        <v>0</v>
      </c>
      <c r="BF226" s="139">
        <f>IF(N226="znížená",J226,0)</f>
        <v>0</v>
      </c>
      <c r="BG226" s="139">
        <f>IF(N226="zákl. prenesená",J226,0)</f>
        <v>0</v>
      </c>
      <c r="BH226" s="139">
        <f>IF(N226="zníž. prenesená",J226,0)</f>
        <v>0</v>
      </c>
      <c r="BI226" s="139">
        <f>IF(N226="nulová",J226,0)</f>
        <v>0</v>
      </c>
      <c r="BJ226" s="16" t="s">
        <v>124</v>
      </c>
      <c r="BK226" s="265">
        <f>ROUND(I226*H226,3)</f>
        <v>0</v>
      </c>
      <c r="BL226" s="16" t="s">
        <v>222</v>
      </c>
      <c r="BM226" s="264" t="s">
        <v>427</v>
      </c>
    </row>
    <row r="227" s="2" customFormat="1" ht="21.75" customHeight="1">
      <c r="A227" s="39"/>
      <c r="B227" s="40"/>
      <c r="C227" s="253" t="s">
        <v>428</v>
      </c>
      <c r="D227" s="253" t="s">
        <v>148</v>
      </c>
      <c r="E227" s="254" t="s">
        <v>429</v>
      </c>
      <c r="F227" s="255" t="s">
        <v>430</v>
      </c>
      <c r="G227" s="256" t="s">
        <v>363</v>
      </c>
      <c r="H227" s="257">
        <v>1</v>
      </c>
      <c r="I227" s="258"/>
      <c r="J227" s="257">
        <f>ROUND(I227*H227,3)</f>
        <v>0</v>
      </c>
      <c r="K227" s="259"/>
      <c r="L227" s="42"/>
      <c r="M227" s="260" t="s">
        <v>1</v>
      </c>
      <c r="N227" s="261" t="s">
        <v>43</v>
      </c>
      <c r="O227" s="92"/>
      <c r="P227" s="262">
        <f>O227*H227</f>
        <v>0</v>
      </c>
      <c r="Q227" s="262">
        <v>0</v>
      </c>
      <c r="R227" s="262">
        <f>Q227*H227</f>
        <v>0</v>
      </c>
      <c r="S227" s="262">
        <v>0</v>
      </c>
      <c r="T227" s="26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64" t="s">
        <v>222</v>
      </c>
      <c r="AT227" s="264" t="s">
        <v>148</v>
      </c>
      <c r="AU227" s="264" t="s">
        <v>124</v>
      </c>
      <c r="AY227" s="16" t="s">
        <v>145</v>
      </c>
      <c r="BE227" s="139">
        <f>IF(N227="základná",J227,0)</f>
        <v>0</v>
      </c>
      <c r="BF227" s="139">
        <f>IF(N227="znížená",J227,0)</f>
        <v>0</v>
      </c>
      <c r="BG227" s="139">
        <f>IF(N227="zákl. prenesená",J227,0)</f>
        <v>0</v>
      </c>
      <c r="BH227" s="139">
        <f>IF(N227="zníž. prenesená",J227,0)</f>
        <v>0</v>
      </c>
      <c r="BI227" s="139">
        <f>IF(N227="nulová",J227,0)</f>
        <v>0</v>
      </c>
      <c r="BJ227" s="16" t="s">
        <v>124</v>
      </c>
      <c r="BK227" s="265">
        <f>ROUND(I227*H227,3)</f>
        <v>0</v>
      </c>
      <c r="BL227" s="16" t="s">
        <v>222</v>
      </c>
      <c r="BM227" s="264" t="s">
        <v>431</v>
      </c>
    </row>
    <row r="228" s="2" customFormat="1" ht="21.75" customHeight="1">
      <c r="A228" s="39"/>
      <c r="B228" s="40"/>
      <c r="C228" s="253" t="s">
        <v>432</v>
      </c>
      <c r="D228" s="253" t="s">
        <v>148</v>
      </c>
      <c r="E228" s="254" t="s">
        <v>433</v>
      </c>
      <c r="F228" s="255" t="s">
        <v>434</v>
      </c>
      <c r="G228" s="256" t="s">
        <v>363</v>
      </c>
      <c r="H228" s="257">
        <v>1</v>
      </c>
      <c r="I228" s="258"/>
      <c r="J228" s="257">
        <f>ROUND(I228*H228,3)</f>
        <v>0</v>
      </c>
      <c r="K228" s="259"/>
      <c r="L228" s="42"/>
      <c r="M228" s="260" t="s">
        <v>1</v>
      </c>
      <c r="N228" s="261" t="s">
        <v>43</v>
      </c>
      <c r="O228" s="92"/>
      <c r="P228" s="262">
        <f>O228*H228</f>
        <v>0</v>
      </c>
      <c r="Q228" s="262">
        <v>0</v>
      </c>
      <c r="R228" s="262">
        <f>Q228*H228</f>
        <v>0</v>
      </c>
      <c r="S228" s="262">
        <v>0</v>
      </c>
      <c r="T228" s="26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64" t="s">
        <v>222</v>
      </c>
      <c r="AT228" s="264" t="s">
        <v>148</v>
      </c>
      <c r="AU228" s="264" t="s">
        <v>124</v>
      </c>
      <c r="AY228" s="16" t="s">
        <v>145</v>
      </c>
      <c r="BE228" s="139">
        <f>IF(N228="základná",J228,0)</f>
        <v>0</v>
      </c>
      <c r="BF228" s="139">
        <f>IF(N228="znížená",J228,0)</f>
        <v>0</v>
      </c>
      <c r="BG228" s="139">
        <f>IF(N228="zákl. prenesená",J228,0)</f>
        <v>0</v>
      </c>
      <c r="BH228" s="139">
        <f>IF(N228="zníž. prenesená",J228,0)</f>
        <v>0</v>
      </c>
      <c r="BI228" s="139">
        <f>IF(N228="nulová",J228,0)</f>
        <v>0</v>
      </c>
      <c r="BJ228" s="16" t="s">
        <v>124</v>
      </c>
      <c r="BK228" s="265">
        <f>ROUND(I228*H228,3)</f>
        <v>0</v>
      </c>
      <c r="BL228" s="16" t="s">
        <v>222</v>
      </c>
      <c r="BM228" s="264" t="s">
        <v>435</v>
      </c>
    </row>
    <row r="229" s="2" customFormat="1" ht="21.75" customHeight="1">
      <c r="A229" s="39"/>
      <c r="B229" s="40"/>
      <c r="C229" s="253" t="s">
        <v>436</v>
      </c>
      <c r="D229" s="253" t="s">
        <v>148</v>
      </c>
      <c r="E229" s="254" t="s">
        <v>437</v>
      </c>
      <c r="F229" s="255" t="s">
        <v>438</v>
      </c>
      <c r="G229" s="256" t="s">
        <v>177</v>
      </c>
      <c r="H229" s="257">
        <v>1.8</v>
      </c>
      <c r="I229" s="258"/>
      <c r="J229" s="257">
        <f>ROUND(I229*H229,3)</f>
        <v>0</v>
      </c>
      <c r="K229" s="259"/>
      <c r="L229" s="42"/>
      <c r="M229" s="260" t="s">
        <v>1</v>
      </c>
      <c r="N229" s="261" t="s">
        <v>43</v>
      </c>
      <c r="O229" s="92"/>
      <c r="P229" s="262">
        <f>O229*H229</f>
        <v>0</v>
      </c>
      <c r="Q229" s="262">
        <v>0</v>
      </c>
      <c r="R229" s="262">
        <f>Q229*H229</f>
        <v>0</v>
      </c>
      <c r="S229" s="262">
        <v>0</v>
      </c>
      <c r="T229" s="26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64" t="s">
        <v>222</v>
      </c>
      <c r="AT229" s="264" t="s">
        <v>148</v>
      </c>
      <c r="AU229" s="264" t="s">
        <v>124</v>
      </c>
      <c r="AY229" s="16" t="s">
        <v>145</v>
      </c>
      <c r="BE229" s="139">
        <f>IF(N229="základná",J229,0)</f>
        <v>0</v>
      </c>
      <c r="BF229" s="139">
        <f>IF(N229="znížená",J229,0)</f>
        <v>0</v>
      </c>
      <c r="BG229" s="139">
        <f>IF(N229="zákl. prenesená",J229,0)</f>
        <v>0</v>
      </c>
      <c r="BH229" s="139">
        <f>IF(N229="zníž. prenesená",J229,0)</f>
        <v>0</v>
      </c>
      <c r="BI229" s="139">
        <f>IF(N229="nulová",J229,0)</f>
        <v>0</v>
      </c>
      <c r="BJ229" s="16" t="s">
        <v>124</v>
      </c>
      <c r="BK229" s="265">
        <f>ROUND(I229*H229,3)</f>
        <v>0</v>
      </c>
      <c r="BL229" s="16" t="s">
        <v>222</v>
      </c>
      <c r="BM229" s="264" t="s">
        <v>439</v>
      </c>
    </row>
    <row r="230" s="2" customFormat="1" ht="21.75" customHeight="1">
      <c r="A230" s="39"/>
      <c r="B230" s="40"/>
      <c r="C230" s="253" t="s">
        <v>440</v>
      </c>
      <c r="D230" s="253" t="s">
        <v>148</v>
      </c>
      <c r="E230" s="254" t="s">
        <v>441</v>
      </c>
      <c r="F230" s="255" t="s">
        <v>442</v>
      </c>
      <c r="G230" s="256" t="s">
        <v>268</v>
      </c>
      <c r="H230" s="258"/>
      <c r="I230" s="258"/>
      <c r="J230" s="257">
        <f>ROUND(I230*H230,3)</f>
        <v>0</v>
      </c>
      <c r="K230" s="259"/>
      <c r="L230" s="42"/>
      <c r="M230" s="260" t="s">
        <v>1</v>
      </c>
      <c r="N230" s="261" t="s">
        <v>43</v>
      </c>
      <c r="O230" s="92"/>
      <c r="P230" s="262">
        <f>O230*H230</f>
        <v>0</v>
      </c>
      <c r="Q230" s="262">
        <v>0</v>
      </c>
      <c r="R230" s="262">
        <f>Q230*H230</f>
        <v>0</v>
      </c>
      <c r="S230" s="262">
        <v>0</v>
      </c>
      <c r="T230" s="26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64" t="s">
        <v>222</v>
      </c>
      <c r="AT230" s="264" t="s">
        <v>148</v>
      </c>
      <c r="AU230" s="264" t="s">
        <v>124</v>
      </c>
      <c r="AY230" s="16" t="s">
        <v>145</v>
      </c>
      <c r="BE230" s="139">
        <f>IF(N230="základná",J230,0)</f>
        <v>0</v>
      </c>
      <c r="BF230" s="139">
        <f>IF(N230="znížená",J230,0)</f>
        <v>0</v>
      </c>
      <c r="BG230" s="139">
        <f>IF(N230="zákl. prenesená",J230,0)</f>
        <v>0</v>
      </c>
      <c r="BH230" s="139">
        <f>IF(N230="zníž. prenesená",J230,0)</f>
        <v>0</v>
      </c>
      <c r="BI230" s="139">
        <f>IF(N230="nulová",J230,0)</f>
        <v>0</v>
      </c>
      <c r="BJ230" s="16" t="s">
        <v>124</v>
      </c>
      <c r="BK230" s="265">
        <f>ROUND(I230*H230,3)</f>
        <v>0</v>
      </c>
      <c r="BL230" s="16" t="s">
        <v>222</v>
      </c>
      <c r="BM230" s="264" t="s">
        <v>443</v>
      </c>
    </row>
    <row r="231" s="12" customFormat="1" ht="22.8" customHeight="1">
      <c r="A231" s="12"/>
      <c r="B231" s="237"/>
      <c r="C231" s="238"/>
      <c r="D231" s="239" t="s">
        <v>76</v>
      </c>
      <c r="E231" s="251" t="s">
        <v>444</v>
      </c>
      <c r="F231" s="251" t="s">
        <v>445</v>
      </c>
      <c r="G231" s="238"/>
      <c r="H231" s="238"/>
      <c r="I231" s="241"/>
      <c r="J231" s="252">
        <f>BK231</f>
        <v>0</v>
      </c>
      <c r="K231" s="238"/>
      <c r="L231" s="243"/>
      <c r="M231" s="244"/>
      <c r="N231" s="245"/>
      <c r="O231" s="245"/>
      <c r="P231" s="246">
        <f>SUM(P232:P245)</f>
        <v>0</v>
      </c>
      <c r="Q231" s="245"/>
      <c r="R231" s="246">
        <f>SUM(R232:R245)</f>
        <v>0.19514999999999999</v>
      </c>
      <c r="S231" s="245"/>
      <c r="T231" s="247">
        <f>SUM(T232:T245)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48" t="s">
        <v>124</v>
      </c>
      <c r="AT231" s="249" t="s">
        <v>76</v>
      </c>
      <c r="AU231" s="249" t="s">
        <v>82</v>
      </c>
      <c r="AY231" s="248" t="s">
        <v>145</v>
      </c>
      <c r="BK231" s="250">
        <f>SUM(BK232:BK245)</f>
        <v>0</v>
      </c>
    </row>
    <row r="232" s="2" customFormat="1" ht="21.75" customHeight="1">
      <c r="A232" s="39"/>
      <c r="B232" s="40"/>
      <c r="C232" s="253" t="s">
        <v>446</v>
      </c>
      <c r="D232" s="253" t="s">
        <v>148</v>
      </c>
      <c r="E232" s="254" t="s">
        <v>447</v>
      </c>
      <c r="F232" s="255" t="s">
        <v>448</v>
      </c>
      <c r="G232" s="256" t="s">
        <v>194</v>
      </c>
      <c r="H232" s="257">
        <v>1</v>
      </c>
      <c r="I232" s="258"/>
      <c r="J232" s="257">
        <f>ROUND(I232*H232,3)</f>
        <v>0</v>
      </c>
      <c r="K232" s="259"/>
      <c r="L232" s="42"/>
      <c r="M232" s="260" t="s">
        <v>1</v>
      </c>
      <c r="N232" s="261" t="s">
        <v>43</v>
      </c>
      <c r="O232" s="92"/>
      <c r="P232" s="262">
        <f>O232*H232</f>
        <v>0</v>
      </c>
      <c r="Q232" s="262">
        <v>0.00012999999999999999</v>
      </c>
      <c r="R232" s="262">
        <f>Q232*H232</f>
        <v>0.00012999999999999999</v>
      </c>
      <c r="S232" s="262">
        <v>0</v>
      </c>
      <c r="T232" s="26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64" t="s">
        <v>222</v>
      </c>
      <c r="AT232" s="264" t="s">
        <v>148</v>
      </c>
      <c r="AU232" s="264" t="s">
        <v>124</v>
      </c>
      <c r="AY232" s="16" t="s">
        <v>145</v>
      </c>
      <c r="BE232" s="139">
        <f>IF(N232="základná",J232,0)</f>
        <v>0</v>
      </c>
      <c r="BF232" s="139">
        <f>IF(N232="znížená",J232,0)</f>
        <v>0</v>
      </c>
      <c r="BG232" s="139">
        <f>IF(N232="zákl. prenesená",J232,0)</f>
        <v>0</v>
      </c>
      <c r="BH232" s="139">
        <f>IF(N232="zníž. prenesená",J232,0)</f>
        <v>0</v>
      </c>
      <c r="BI232" s="139">
        <f>IF(N232="nulová",J232,0)</f>
        <v>0</v>
      </c>
      <c r="BJ232" s="16" t="s">
        <v>124</v>
      </c>
      <c r="BK232" s="265">
        <f>ROUND(I232*H232,3)</f>
        <v>0</v>
      </c>
      <c r="BL232" s="16" t="s">
        <v>222</v>
      </c>
      <c r="BM232" s="264" t="s">
        <v>449</v>
      </c>
    </row>
    <row r="233" s="2" customFormat="1" ht="16.5" customHeight="1">
      <c r="A233" s="39"/>
      <c r="B233" s="40"/>
      <c r="C233" s="289" t="s">
        <v>450</v>
      </c>
      <c r="D233" s="289" t="s">
        <v>241</v>
      </c>
      <c r="E233" s="290" t="s">
        <v>451</v>
      </c>
      <c r="F233" s="291" t="s">
        <v>452</v>
      </c>
      <c r="G233" s="292" t="s">
        <v>194</v>
      </c>
      <c r="H233" s="293">
        <v>1</v>
      </c>
      <c r="I233" s="294"/>
      <c r="J233" s="293">
        <f>ROUND(I233*H233,3)</f>
        <v>0</v>
      </c>
      <c r="K233" s="295"/>
      <c r="L233" s="296"/>
      <c r="M233" s="297" t="s">
        <v>1</v>
      </c>
      <c r="N233" s="298" t="s">
        <v>43</v>
      </c>
      <c r="O233" s="92"/>
      <c r="P233" s="262">
        <f>O233*H233</f>
        <v>0</v>
      </c>
      <c r="Q233" s="262">
        <v>0.025000000000000001</v>
      </c>
      <c r="R233" s="262">
        <f>Q233*H233</f>
        <v>0.025000000000000001</v>
      </c>
      <c r="S233" s="262">
        <v>0</v>
      </c>
      <c r="T233" s="26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64" t="s">
        <v>244</v>
      </c>
      <c r="AT233" s="264" t="s">
        <v>241</v>
      </c>
      <c r="AU233" s="264" t="s">
        <v>124</v>
      </c>
      <c r="AY233" s="16" t="s">
        <v>145</v>
      </c>
      <c r="BE233" s="139">
        <f>IF(N233="základná",J233,0)</f>
        <v>0</v>
      </c>
      <c r="BF233" s="139">
        <f>IF(N233="znížená",J233,0)</f>
        <v>0</v>
      </c>
      <c r="BG233" s="139">
        <f>IF(N233="zákl. prenesená",J233,0)</f>
        <v>0</v>
      </c>
      <c r="BH233" s="139">
        <f>IF(N233="zníž. prenesená",J233,0)</f>
        <v>0</v>
      </c>
      <c r="BI233" s="139">
        <f>IF(N233="nulová",J233,0)</f>
        <v>0</v>
      </c>
      <c r="BJ233" s="16" t="s">
        <v>124</v>
      </c>
      <c r="BK233" s="265">
        <f>ROUND(I233*H233,3)</f>
        <v>0</v>
      </c>
      <c r="BL233" s="16" t="s">
        <v>222</v>
      </c>
      <c r="BM233" s="264" t="s">
        <v>453</v>
      </c>
    </row>
    <row r="234" s="2" customFormat="1" ht="16.5" customHeight="1">
      <c r="A234" s="39"/>
      <c r="B234" s="40"/>
      <c r="C234" s="289" t="s">
        <v>454</v>
      </c>
      <c r="D234" s="289" t="s">
        <v>241</v>
      </c>
      <c r="E234" s="290" t="s">
        <v>455</v>
      </c>
      <c r="F234" s="291" t="s">
        <v>456</v>
      </c>
      <c r="G234" s="292" t="s">
        <v>194</v>
      </c>
      <c r="H234" s="293">
        <v>2</v>
      </c>
      <c r="I234" s="294"/>
      <c r="J234" s="293">
        <f>ROUND(I234*H234,3)</f>
        <v>0</v>
      </c>
      <c r="K234" s="295"/>
      <c r="L234" s="296"/>
      <c r="M234" s="297" t="s">
        <v>1</v>
      </c>
      <c r="N234" s="298" t="s">
        <v>43</v>
      </c>
      <c r="O234" s="92"/>
      <c r="P234" s="262">
        <f>O234*H234</f>
        <v>0</v>
      </c>
      <c r="Q234" s="262">
        <v>0.0023</v>
      </c>
      <c r="R234" s="262">
        <f>Q234*H234</f>
        <v>0.0045999999999999999</v>
      </c>
      <c r="S234" s="262">
        <v>0</v>
      </c>
      <c r="T234" s="26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64" t="s">
        <v>244</v>
      </c>
      <c r="AT234" s="264" t="s">
        <v>241</v>
      </c>
      <c r="AU234" s="264" t="s">
        <v>124</v>
      </c>
      <c r="AY234" s="16" t="s">
        <v>145</v>
      </c>
      <c r="BE234" s="139">
        <f>IF(N234="základná",J234,0)</f>
        <v>0</v>
      </c>
      <c r="BF234" s="139">
        <f>IF(N234="znížená",J234,0)</f>
        <v>0</v>
      </c>
      <c r="BG234" s="139">
        <f>IF(N234="zákl. prenesená",J234,0)</f>
        <v>0</v>
      </c>
      <c r="BH234" s="139">
        <f>IF(N234="zníž. prenesená",J234,0)</f>
        <v>0</v>
      </c>
      <c r="BI234" s="139">
        <f>IF(N234="nulová",J234,0)</f>
        <v>0</v>
      </c>
      <c r="BJ234" s="16" t="s">
        <v>124</v>
      </c>
      <c r="BK234" s="265">
        <f>ROUND(I234*H234,3)</f>
        <v>0</v>
      </c>
      <c r="BL234" s="16" t="s">
        <v>222</v>
      </c>
      <c r="BM234" s="264" t="s">
        <v>457</v>
      </c>
    </row>
    <row r="235" s="2" customFormat="1" ht="16.5" customHeight="1">
      <c r="A235" s="39"/>
      <c r="B235" s="40"/>
      <c r="C235" s="253" t="s">
        <v>458</v>
      </c>
      <c r="D235" s="253" t="s">
        <v>148</v>
      </c>
      <c r="E235" s="254" t="s">
        <v>459</v>
      </c>
      <c r="F235" s="255" t="s">
        <v>460</v>
      </c>
      <c r="G235" s="256" t="s">
        <v>194</v>
      </c>
      <c r="H235" s="257">
        <v>3</v>
      </c>
      <c r="I235" s="258"/>
      <c r="J235" s="257">
        <f>ROUND(I235*H235,3)</f>
        <v>0</v>
      </c>
      <c r="K235" s="259"/>
      <c r="L235" s="42"/>
      <c r="M235" s="260" t="s">
        <v>1</v>
      </c>
      <c r="N235" s="261" t="s">
        <v>43</v>
      </c>
      <c r="O235" s="92"/>
      <c r="P235" s="262">
        <f>O235*H235</f>
        <v>0</v>
      </c>
      <c r="Q235" s="262">
        <v>9.0000000000000006E-05</v>
      </c>
      <c r="R235" s="262">
        <f>Q235*H235</f>
        <v>0.00027</v>
      </c>
      <c r="S235" s="262">
        <v>0</v>
      </c>
      <c r="T235" s="26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64" t="s">
        <v>222</v>
      </c>
      <c r="AT235" s="264" t="s">
        <v>148</v>
      </c>
      <c r="AU235" s="264" t="s">
        <v>124</v>
      </c>
      <c r="AY235" s="16" t="s">
        <v>145</v>
      </c>
      <c r="BE235" s="139">
        <f>IF(N235="základná",J235,0)</f>
        <v>0</v>
      </c>
      <c r="BF235" s="139">
        <f>IF(N235="znížená",J235,0)</f>
        <v>0</v>
      </c>
      <c r="BG235" s="139">
        <f>IF(N235="zákl. prenesená",J235,0)</f>
        <v>0</v>
      </c>
      <c r="BH235" s="139">
        <f>IF(N235="zníž. prenesená",J235,0)</f>
        <v>0</v>
      </c>
      <c r="BI235" s="139">
        <f>IF(N235="nulová",J235,0)</f>
        <v>0</v>
      </c>
      <c r="BJ235" s="16" t="s">
        <v>124</v>
      </c>
      <c r="BK235" s="265">
        <f>ROUND(I235*H235,3)</f>
        <v>0</v>
      </c>
      <c r="BL235" s="16" t="s">
        <v>222</v>
      </c>
      <c r="BM235" s="264" t="s">
        <v>461</v>
      </c>
    </row>
    <row r="236" s="2" customFormat="1" ht="33" customHeight="1">
      <c r="A236" s="39"/>
      <c r="B236" s="40"/>
      <c r="C236" s="289" t="s">
        <v>462</v>
      </c>
      <c r="D236" s="289" t="s">
        <v>241</v>
      </c>
      <c r="E236" s="290" t="s">
        <v>463</v>
      </c>
      <c r="F236" s="291" t="s">
        <v>464</v>
      </c>
      <c r="G236" s="292" t="s">
        <v>199</v>
      </c>
      <c r="H236" s="293">
        <v>1</v>
      </c>
      <c r="I236" s="294"/>
      <c r="J236" s="293">
        <f>ROUND(I236*H236,3)</f>
        <v>0</v>
      </c>
      <c r="K236" s="295"/>
      <c r="L236" s="296"/>
      <c r="M236" s="297" t="s">
        <v>1</v>
      </c>
      <c r="N236" s="298" t="s">
        <v>43</v>
      </c>
      <c r="O236" s="92"/>
      <c r="P236" s="262">
        <f>O236*H236</f>
        <v>0</v>
      </c>
      <c r="Q236" s="262">
        <v>0.02</v>
      </c>
      <c r="R236" s="262">
        <f>Q236*H236</f>
        <v>0.02</v>
      </c>
      <c r="S236" s="262">
        <v>0</v>
      </c>
      <c r="T236" s="26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64" t="s">
        <v>244</v>
      </c>
      <c r="AT236" s="264" t="s">
        <v>241</v>
      </c>
      <c r="AU236" s="264" t="s">
        <v>124</v>
      </c>
      <c r="AY236" s="16" t="s">
        <v>145</v>
      </c>
      <c r="BE236" s="139">
        <f>IF(N236="základná",J236,0)</f>
        <v>0</v>
      </c>
      <c r="BF236" s="139">
        <f>IF(N236="znížená",J236,0)</f>
        <v>0</v>
      </c>
      <c r="BG236" s="139">
        <f>IF(N236="zákl. prenesená",J236,0)</f>
        <v>0</v>
      </c>
      <c r="BH236" s="139">
        <f>IF(N236="zníž. prenesená",J236,0)</f>
        <v>0</v>
      </c>
      <c r="BI236" s="139">
        <f>IF(N236="nulová",J236,0)</f>
        <v>0</v>
      </c>
      <c r="BJ236" s="16" t="s">
        <v>124</v>
      </c>
      <c r="BK236" s="265">
        <f>ROUND(I236*H236,3)</f>
        <v>0</v>
      </c>
      <c r="BL236" s="16" t="s">
        <v>222</v>
      </c>
      <c r="BM236" s="264" t="s">
        <v>465</v>
      </c>
    </row>
    <row r="237" s="2" customFormat="1" ht="33" customHeight="1">
      <c r="A237" s="39"/>
      <c r="B237" s="40"/>
      <c r="C237" s="289" t="s">
        <v>466</v>
      </c>
      <c r="D237" s="289" t="s">
        <v>241</v>
      </c>
      <c r="E237" s="290" t="s">
        <v>467</v>
      </c>
      <c r="F237" s="291" t="s">
        <v>468</v>
      </c>
      <c r="G237" s="292" t="s">
        <v>199</v>
      </c>
      <c r="H237" s="293">
        <v>1</v>
      </c>
      <c r="I237" s="294"/>
      <c r="J237" s="293">
        <f>ROUND(I237*H237,3)</f>
        <v>0</v>
      </c>
      <c r="K237" s="295"/>
      <c r="L237" s="296"/>
      <c r="M237" s="297" t="s">
        <v>1</v>
      </c>
      <c r="N237" s="298" t="s">
        <v>43</v>
      </c>
      <c r="O237" s="92"/>
      <c r="P237" s="262">
        <f>O237*H237</f>
        <v>0</v>
      </c>
      <c r="Q237" s="262">
        <v>0.02</v>
      </c>
      <c r="R237" s="262">
        <f>Q237*H237</f>
        <v>0.02</v>
      </c>
      <c r="S237" s="262">
        <v>0</v>
      </c>
      <c r="T237" s="26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64" t="s">
        <v>244</v>
      </c>
      <c r="AT237" s="264" t="s">
        <v>241</v>
      </c>
      <c r="AU237" s="264" t="s">
        <v>124</v>
      </c>
      <c r="AY237" s="16" t="s">
        <v>145</v>
      </c>
      <c r="BE237" s="139">
        <f>IF(N237="základná",J237,0)</f>
        <v>0</v>
      </c>
      <c r="BF237" s="139">
        <f>IF(N237="znížená",J237,0)</f>
        <v>0</v>
      </c>
      <c r="BG237" s="139">
        <f>IF(N237="zákl. prenesená",J237,0)</f>
        <v>0</v>
      </c>
      <c r="BH237" s="139">
        <f>IF(N237="zníž. prenesená",J237,0)</f>
        <v>0</v>
      </c>
      <c r="BI237" s="139">
        <f>IF(N237="nulová",J237,0)</f>
        <v>0</v>
      </c>
      <c r="BJ237" s="16" t="s">
        <v>124</v>
      </c>
      <c r="BK237" s="265">
        <f>ROUND(I237*H237,3)</f>
        <v>0</v>
      </c>
      <c r="BL237" s="16" t="s">
        <v>222</v>
      </c>
      <c r="BM237" s="264" t="s">
        <v>469</v>
      </c>
    </row>
    <row r="238" s="2" customFormat="1" ht="21.75" customHeight="1">
      <c r="A238" s="39"/>
      <c r="B238" s="40"/>
      <c r="C238" s="289" t="s">
        <v>470</v>
      </c>
      <c r="D238" s="289" t="s">
        <v>241</v>
      </c>
      <c r="E238" s="290" t="s">
        <v>471</v>
      </c>
      <c r="F238" s="291" t="s">
        <v>472</v>
      </c>
      <c r="G238" s="292" t="s">
        <v>199</v>
      </c>
      <c r="H238" s="293">
        <v>1</v>
      </c>
      <c r="I238" s="294"/>
      <c r="J238" s="293">
        <f>ROUND(I238*H238,3)</f>
        <v>0</v>
      </c>
      <c r="K238" s="295"/>
      <c r="L238" s="296"/>
      <c r="M238" s="297" t="s">
        <v>1</v>
      </c>
      <c r="N238" s="298" t="s">
        <v>43</v>
      </c>
      <c r="O238" s="92"/>
      <c r="P238" s="262">
        <f>O238*H238</f>
        <v>0</v>
      </c>
      <c r="Q238" s="262">
        <v>0.02</v>
      </c>
      <c r="R238" s="262">
        <f>Q238*H238</f>
        <v>0.02</v>
      </c>
      <c r="S238" s="262">
        <v>0</v>
      </c>
      <c r="T238" s="26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64" t="s">
        <v>244</v>
      </c>
      <c r="AT238" s="264" t="s">
        <v>241</v>
      </c>
      <c r="AU238" s="264" t="s">
        <v>124</v>
      </c>
      <c r="AY238" s="16" t="s">
        <v>145</v>
      </c>
      <c r="BE238" s="139">
        <f>IF(N238="základná",J238,0)</f>
        <v>0</v>
      </c>
      <c r="BF238" s="139">
        <f>IF(N238="znížená",J238,0)</f>
        <v>0</v>
      </c>
      <c r="BG238" s="139">
        <f>IF(N238="zákl. prenesená",J238,0)</f>
        <v>0</v>
      </c>
      <c r="BH238" s="139">
        <f>IF(N238="zníž. prenesená",J238,0)</f>
        <v>0</v>
      </c>
      <c r="BI238" s="139">
        <f>IF(N238="nulová",J238,0)</f>
        <v>0</v>
      </c>
      <c r="BJ238" s="16" t="s">
        <v>124</v>
      </c>
      <c r="BK238" s="265">
        <f>ROUND(I238*H238,3)</f>
        <v>0</v>
      </c>
      <c r="BL238" s="16" t="s">
        <v>222</v>
      </c>
      <c r="BM238" s="264" t="s">
        <v>473</v>
      </c>
    </row>
    <row r="239" s="2" customFormat="1" ht="21.75" customHeight="1">
      <c r="A239" s="39"/>
      <c r="B239" s="40"/>
      <c r="C239" s="253" t="s">
        <v>474</v>
      </c>
      <c r="D239" s="253" t="s">
        <v>148</v>
      </c>
      <c r="E239" s="254" t="s">
        <v>475</v>
      </c>
      <c r="F239" s="255" t="s">
        <v>476</v>
      </c>
      <c r="G239" s="256" t="s">
        <v>194</v>
      </c>
      <c r="H239" s="257">
        <v>1</v>
      </c>
      <c r="I239" s="258"/>
      <c r="J239" s="257">
        <f>ROUND(I239*H239,3)</f>
        <v>0</v>
      </c>
      <c r="K239" s="259"/>
      <c r="L239" s="42"/>
      <c r="M239" s="260" t="s">
        <v>1</v>
      </c>
      <c r="N239" s="261" t="s">
        <v>43</v>
      </c>
      <c r="O239" s="92"/>
      <c r="P239" s="262">
        <f>O239*H239</f>
        <v>0</v>
      </c>
      <c r="Q239" s="262">
        <v>0</v>
      </c>
      <c r="R239" s="262">
        <f>Q239*H239</f>
        <v>0</v>
      </c>
      <c r="S239" s="262">
        <v>0</v>
      </c>
      <c r="T239" s="26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64" t="s">
        <v>222</v>
      </c>
      <c r="AT239" s="264" t="s">
        <v>148</v>
      </c>
      <c r="AU239" s="264" t="s">
        <v>124</v>
      </c>
      <c r="AY239" s="16" t="s">
        <v>145</v>
      </c>
      <c r="BE239" s="139">
        <f>IF(N239="základná",J239,0)</f>
        <v>0</v>
      </c>
      <c r="BF239" s="139">
        <f>IF(N239="znížená",J239,0)</f>
        <v>0</v>
      </c>
      <c r="BG239" s="139">
        <f>IF(N239="zákl. prenesená",J239,0)</f>
        <v>0</v>
      </c>
      <c r="BH239" s="139">
        <f>IF(N239="zníž. prenesená",J239,0)</f>
        <v>0</v>
      </c>
      <c r="BI239" s="139">
        <f>IF(N239="nulová",J239,0)</f>
        <v>0</v>
      </c>
      <c r="BJ239" s="16" t="s">
        <v>124</v>
      </c>
      <c r="BK239" s="265">
        <f>ROUND(I239*H239,3)</f>
        <v>0</v>
      </c>
      <c r="BL239" s="16" t="s">
        <v>222</v>
      </c>
      <c r="BM239" s="264" t="s">
        <v>477</v>
      </c>
    </row>
    <row r="240" s="2" customFormat="1" ht="21.75" customHeight="1">
      <c r="A240" s="39"/>
      <c r="B240" s="40"/>
      <c r="C240" s="289" t="s">
        <v>478</v>
      </c>
      <c r="D240" s="289" t="s">
        <v>241</v>
      </c>
      <c r="E240" s="290" t="s">
        <v>479</v>
      </c>
      <c r="F240" s="291" t="s">
        <v>480</v>
      </c>
      <c r="G240" s="292" t="s">
        <v>194</v>
      </c>
      <c r="H240" s="293">
        <v>1</v>
      </c>
      <c r="I240" s="294"/>
      <c r="J240" s="293">
        <f>ROUND(I240*H240,3)</f>
        <v>0</v>
      </c>
      <c r="K240" s="295"/>
      <c r="L240" s="296"/>
      <c r="M240" s="297" t="s">
        <v>1</v>
      </c>
      <c r="N240" s="298" t="s">
        <v>43</v>
      </c>
      <c r="O240" s="92"/>
      <c r="P240" s="262">
        <f>O240*H240</f>
        <v>0</v>
      </c>
      <c r="Q240" s="262">
        <v>0.01308</v>
      </c>
      <c r="R240" s="262">
        <f>Q240*H240</f>
        <v>0.01308</v>
      </c>
      <c r="S240" s="262">
        <v>0</v>
      </c>
      <c r="T240" s="26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64" t="s">
        <v>244</v>
      </c>
      <c r="AT240" s="264" t="s">
        <v>241</v>
      </c>
      <c r="AU240" s="264" t="s">
        <v>124</v>
      </c>
      <c r="AY240" s="16" t="s">
        <v>145</v>
      </c>
      <c r="BE240" s="139">
        <f>IF(N240="základná",J240,0)</f>
        <v>0</v>
      </c>
      <c r="BF240" s="139">
        <f>IF(N240="znížená",J240,0)</f>
        <v>0</v>
      </c>
      <c r="BG240" s="139">
        <f>IF(N240="zákl. prenesená",J240,0)</f>
        <v>0</v>
      </c>
      <c r="BH240" s="139">
        <f>IF(N240="zníž. prenesená",J240,0)</f>
        <v>0</v>
      </c>
      <c r="BI240" s="139">
        <f>IF(N240="nulová",J240,0)</f>
        <v>0</v>
      </c>
      <c r="BJ240" s="16" t="s">
        <v>124</v>
      </c>
      <c r="BK240" s="265">
        <f>ROUND(I240*H240,3)</f>
        <v>0</v>
      </c>
      <c r="BL240" s="16" t="s">
        <v>222</v>
      </c>
      <c r="BM240" s="264" t="s">
        <v>481</v>
      </c>
    </row>
    <row r="241" s="2" customFormat="1" ht="21.75" customHeight="1">
      <c r="A241" s="39"/>
      <c r="B241" s="40"/>
      <c r="C241" s="253" t="s">
        <v>482</v>
      </c>
      <c r="D241" s="253" t="s">
        <v>148</v>
      </c>
      <c r="E241" s="254" t="s">
        <v>483</v>
      </c>
      <c r="F241" s="255" t="s">
        <v>484</v>
      </c>
      <c r="G241" s="256" t="s">
        <v>363</v>
      </c>
      <c r="H241" s="257">
        <v>1</v>
      </c>
      <c r="I241" s="258"/>
      <c r="J241" s="257">
        <f>ROUND(I241*H241,3)</f>
        <v>0</v>
      </c>
      <c r="K241" s="259"/>
      <c r="L241" s="42"/>
      <c r="M241" s="260" t="s">
        <v>1</v>
      </c>
      <c r="N241" s="261" t="s">
        <v>43</v>
      </c>
      <c r="O241" s="92"/>
      <c r="P241" s="262">
        <f>O241*H241</f>
        <v>0</v>
      </c>
      <c r="Q241" s="262">
        <v>0.00247</v>
      </c>
      <c r="R241" s="262">
        <f>Q241*H241</f>
        <v>0.00247</v>
      </c>
      <c r="S241" s="262">
        <v>0</v>
      </c>
      <c r="T241" s="26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64" t="s">
        <v>222</v>
      </c>
      <c r="AT241" s="264" t="s">
        <v>148</v>
      </c>
      <c r="AU241" s="264" t="s">
        <v>124</v>
      </c>
      <c r="AY241" s="16" t="s">
        <v>145</v>
      </c>
      <c r="BE241" s="139">
        <f>IF(N241="základná",J241,0)</f>
        <v>0</v>
      </c>
      <c r="BF241" s="139">
        <f>IF(N241="znížená",J241,0)</f>
        <v>0</v>
      </c>
      <c r="BG241" s="139">
        <f>IF(N241="zákl. prenesená",J241,0)</f>
        <v>0</v>
      </c>
      <c r="BH241" s="139">
        <f>IF(N241="zníž. prenesená",J241,0)</f>
        <v>0</v>
      </c>
      <c r="BI241" s="139">
        <f>IF(N241="nulová",J241,0)</f>
        <v>0</v>
      </c>
      <c r="BJ241" s="16" t="s">
        <v>124</v>
      </c>
      <c r="BK241" s="265">
        <f>ROUND(I241*H241,3)</f>
        <v>0</v>
      </c>
      <c r="BL241" s="16" t="s">
        <v>222</v>
      </c>
      <c r="BM241" s="264" t="s">
        <v>485</v>
      </c>
    </row>
    <row r="242" s="2" customFormat="1" ht="21.75" customHeight="1">
      <c r="A242" s="39"/>
      <c r="B242" s="40"/>
      <c r="C242" s="253" t="s">
        <v>486</v>
      </c>
      <c r="D242" s="253" t="s">
        <v>148</v>
      </c>
      <c r="E242" s="254" t="s">
        <v>487</v>
      </c>
      <c r="F242" s="255" t="s">
        <v>488</v>
      </c>
      <c r="G242" s="256" t="s">
        <v>363</v>
      </c>
      <c r="H242" s="257">
        <v>1</v>
      </c>
      <c r="I242" s="258"/>
      <c r="J242" s="257">
        <f>ROUND(I242*H242,3)</f>
        <v>0</v>
      </c>
      <c r="K242" s="259"/>
      <c r="L242" s="42"/>
      <c r="M242" s="260" t="s">
        <v>1</v>
      </c>
      <c r="N242" s="261" t="s">
        <v>43</v>
      </c>
      <c r="O242" s="92"/>
      <c r="P242" s="262">
        <f>O242*H242</f>
        <v>0</v>
      </c>
      <c r="Q242" s="262">
        <v>0.0022699999999999999</v>
      </c>
      <c r="R242" s="262">
        <f>Q242*H242</f>
        <v>0.0022699999999999999</v>
      </c>
      <c r="S242" s="262">
        <v>0</v>
      </c>
      <c r="T242" s="26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64" t="s">
        <v>222</v>
      </c>
      <c r="AT242" s="264" t="s">
        <v>148</v>
      </c>
      <c r="AU242" s="264" t="s">
        <v>124</v>
      </c>
      <c r="AY242" s="16" t="s">
        <v>145</v>
      </c>
      <c r="BE242" s="139">
        <f>IF(N242="základná",J242,0)</f>
        <v>0</v>
      </c>
      <c r="BF242" s="139">
        <f>IF(N242="znížená",J242,0)</f>
        <v>0</v>
      </c>
      <c r="BG242" s="139">
        <f>IF(N242="zákl. prenesená",J242,0)</f>
        <v>0</v>
      </c>
      <c r="BH242" s="139">
        <f>IF(N242="zníž. prenesená",J242,0)</f>
        <v>0</v>
      </c>
      <c r="BI242" s="139">
        <f>IF(N242="nulová",J242,0)</f>
        <v>0</v>
      </c>
      <c r="BJ242" s="16" t="s">
        <v>124</v>
      </c>
      <c r="BK242" s="265">
        <f>ROUND(I242*H242,3)</f>
        <v>0</v>
      </c>
      <c r="BL242" s="16" t="s">
        <v>222</v>
      </c>
      <c r="BM242" s="264" t="s">
        <v>489</v>
      </c>
    </row>
    <row r="243" s="2" customFormat="1" ht="16.5" customHeight="1">
      <c r="A243" s="39"/>
      <c r="B243" s="40"/>
      <c r="C243" s="253" t="s">
        <v>490</v>
      </c>
      <c r="D243" s="253" t="s">
        <v>148</v>
      </c>
      <c r="E243" s="254" t="s">
        <v>491</v>
      </c>
      <c r="F243" s="255" t="s">
        <v>492</v>
      </c>
      <c r="G243" s="256" t="s">
        <v>363</v>
      </c>
      <c r="H243" s="257">
        <v>3</v>
      </c>
      <c r="I243" s="258"/>
      <c r="J243" s="257">
        <f>ROUND(I243*H243,3)</f>
        <v>0</v>
      </c>
      <c r="K243" s="259"/>
      <c r="L243" s="42"/>
      <c r="M243" s="260" t="s">
        <v>1</v>
      </c>
      <c r="N243" s="261" t="s">
        <v>43</v>
      </c>
      <c r="O243" s="92"/>
      <c r="P243" s="262">
        <f>O243*H243</f>
        <v>0</v>
      </c>
      <c r="Q243" s="262">
        <v>1.0000000000000001E-05</v>
      </c>
      <c r="R243" s="262">
        <f>Q243*H243</f>
        <v>3.0000000000000004E-05</v>
      </c>
      <c r="S243" s="262">
        <v>0</v>
      </c>
      <c r="T243" s="26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64" t="s">
        <v>222</v>
      </c>
      <c r="AT243" s="264" t="s">
        <v>148</v>
      </c>
      <c r="AU243" s="264" t="s">
        <v>124</v>
      </c>
      <c r="AY243" s="16" t="s">
        <v>145</v>
      </c>
      <c r="BE243" s="139">
        <f>IF(N243="základná",J243,0)</f>
        <v>0</v>
      </c>
      <c r="BF243" s="139">
        <f>IF(N243="znížená",J243,0)</f>
        <v>0</v>
      </c>
      <c r="BG243" s="139">
        <f>IF(N243="zákl. prenesená",J243,0)</f>
        <v>0</v>
      </c>
      <c r="BH243" s="139">
        <f>IF(N243="zníž. prenesená",J243,0)</f>
        <v>0</v>
      </c>
      <c r="BI243" s="139">
        <f>IF(N243="nulová",J243,0)</f>
        <v>0</v>
      </c>
      <c r="BJ243" s="16" t="s">
        <v>124</v>
      </c>
      <c r="BK243" s="265">
        <f>ROUND(I243*H243,3)</f>
        <v>0</v>
      </c>
      <c r="BL243" s="16" t="s">
        <v>222</v>
      </c>
      <c r="BM243" s="264" t="s">
        <v>493</v>
      </c>
    </row>
    <row r="244" s="2" customFormat="1" ht="16.5" customHeight="1">
      <c r="A244" s="39"/>
      <c r="B244" s="40"/>
      <c r="C244" s="289" t="s">
        <v>494</v>
      </c>
      <c r="D244" s="289" t="s">
        <v>241</v>
      </c>
      <c r="E244" s="290" t="s">
        <v>495</v>
      </c>
      <c r="F244" s="291" t="s">
        <v>496</v>
      </c>
      <c r="G244" s="292" t="s">
        <v>194</v>
      </c>
      <c r="H244" s="293">
        <v>3</v>
      </c>
      <c r="I244" s="294"/>
      <c r="J244" s="293">
        <f>ROUND(I244*H244,3)</f>
        <v>0</v>
      </c>
      <c r="K244" s="295"/>
      <c r="L244" s="296"/>
      <c r="M244" s="297" t="s">
        <v>1</v>
      </c>
      <c r="N244" s="298" t="s">
        <v>43</v>
      </c>
      <c r="O244" s="92"/>
      <c r="P244" s="262">
        <f>O244*H244</f>
        <v>0</v>
      </c>
      <c r="Q244" s="262">
        <v>0.029100000000000001</v>
      </c>
      <c r="R244" s="262">
        <f>Q244*H244</f>
        <v>0.087300000000000003</v>
      </c>
      <c r="S244" s="262">
        <v>0</v>
      </c>
      <c r="T244" s="26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64" t="s">
        <v>244</v>
      </c>
      <c r="AT244" s="264" t="s">
        <v>241</v>
      </c>
      <c r="AU244" s="264" t="s">
        <v>124</v>
      </c>
      <c r="AY244" s="16" t="s">
        <v>145</v>
      </c>
      <c r="BE244" s="139">
        <f>IF(N244="základná",J244,0)</f>
        <v>0</v>
      </c>
      <c r="BF244" s="139">
        <f>IF(N244="znížená",J244,0)</f>
        <v>0</v>
      </c>
      <c r="BG244" s="139">
        <f>IF(N244="zákl. prenesená",J244,0)</f>
        <v>0</v>
      </c>
      <c r="BH244" s="139">
        <f>IF(N244="zníž. prenesená",J244,0)</f>
        <v>0</v>
      </c>
      <c r="BI244" s="139">
        <f>IF(N244="nulová",J244,0)</f>
        <v>0</v>
      </c>
      <c r="BJ244" s="16" t="s">
        <v>124</v>
      </c>
      <c r="BK244" s="265">
        <f>ROUND(I244*H244,3)</f>
        <v>0</v>
      </c>
      <c r="BL244" s="16" t="s">
        <v>222</v>
      </c>
      <c r="BM244" s="264" t="s">
        <v>497</v>
      </c>
    </row>
    <row r="245" s="2" customFormat="1" ht="16.5" customHeight="1">
      <c r="A245" s="39"/>
      <c r="B245" s="40"/>
      <c r="C245" s="253" t="s">
        <v>498</v>
      </c>
      <c r="D245" s="253" t="s">
        <v>148</v>
      </c>
      <c r="E245" s="254" t="s">
        <v>499</v>
      </c>
      <c r="F245" s="255" t="s">
        <v>500</v>
      </c>
      <c r="G245" s="256" t="s">
        <v>268</v>
      </c>
      <c r="H245" s="258"/>
      <c r="I245" s="258"/>
      <c r="J245" s="257">
        <f>ROUND(I245*H245,3)</f>
        <v>0</v>
      </c>
      <c r="K245" s="259"/>
      <c r="L245" s="42"/>
      <c r="M245" s="260" t="s">
        <v>1</v>
      </c>
      <c r="N245" s="261" t="s">
        <v>43</v>
      </c>
      <c r="O245" s="92"/>
      <c r="P245" s="262">
        <f>O245*H245</f>
        <v>0</v>
      </c>
      <c r="Q245" s="262">
        <v>0</v>
      </c>
      <c r="R245" s="262">
        <f>Q245*H245</f>
        <v>0</v>
      </c>
      <c r="S245" s="262">
        <v>0</v>
      </c>
      <c r="T245" s="26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64" t="s">
        <v>222</v>
      </c>
      <c r="AT245" s="264" t="s">
        <v>148</v>
      </c>
      <c r="AU245" s="264" t="s">
        <v>124</v>
      </c>
      <c r="AY245" s="16" t="s">
        <v>145</v>
      </c>
      <c r="BE245" s="139">
        <f>IF(N245="základná",J245,0)</f>
        <v>0</v>
      </c>
      <c r="BF245" s="139">
        <f>IF(N245="znížená",J245,0)</f>
        <v>0</v>
      </c>
      <c r="BG245" s="139">
        <f>IF(N245="zákl. prenesená",J245,0)</f>
        <v>0</v>
      </c>
      <c r="BH245" s="139">
        <f>IF(N245="zníž. prenesená",J245,0)</f>
        <v>0</v>
      </c>
      <c r="BI245" s="139">
        <f>IF(N245="nulová",J245,0)</f>
        <v>0</v>
      </c>
      <c r="BJ245" s="16" t="s">
        <v>124</v>
      </c>
      <c r="BK245" s="265">
        <f>ROUND(I245*H245,3)</f>
        <v>0</v>
      </c>
      <c r="BL245" s="16" t="s">
        <v>222</v>
      </c>
      <c r="BM245" s="264" t="s">
        <v>501</v>
      </c>
    </row>
    <row r="246" s="12" customFormat="1" ht="22.8" customHeight="1">
      <c r="A246" s="12"/>
      <c r="B246" s="237"/>
      <c r="C246" s="238"/>
      <c r="D246" s="239" t="s">
        <v>76</v>
      </c>
      <c r="E246" s="251" t="s">
        <v>502</v>
      </c>
      <c r="F246" s="251" t="s">
        <v>503</v>
      </c>
      <c r="G246" s="238"/>
      <c r="H246" s="238"/>
      <c r="I246" s="241"/>
      <c r="J246" s="252">
        <f>BK246</f>
        <v>0</v>
      </c>
      <c r="K246" s="238"/>
      <c r="L246" s="243"/>
      <c r="M246" s="244"/>
      <c r="N246" s="245"/>
      <c r="O246" s="245"/>
      <c r="P246" s="246">
        <f>SUM(P247:P256)</f>
        <v>0</v>
      </c>
      <c r="Q246" s="245"/>
      <c r="R246" s="246">
        <f>SUM(R247:R256)</f>
        <v>0.29561999999999999</v>
      </c>
      <c r="S246" s="245"/>
      <c r="T246" s="247">
        <f>SUM(T247:T256)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48" t="s">
        <v>124</v>
      </c>
      <c r="AT246" s="249" t="s">
        <v>76</v>
      </c>
      <c r="AU246" s="249" t="s">
        <v>82</v>
      </c>
      <c r="AY246" s="248" t="s">
        <v>145</v>
      </c>
      <c r="BK246" s="250">
        <f>SUM(BK247:BK256)</f>
        <v>0</v>
      </c>
    </row>
    <row r="247" s="2" customFormat="1" ht="21.75" customHeight="1">
      <c r="A247" s="39"/>
      <c r="B247" s="40"/>
      <c r="C247" s="253" t="s">
        <v>504</v>
      </c>
      <c r="D247" s="253" t="s">
        <v>148</v>
      </c>
      <c r="E247" s="254" t="s">
        <v>505</v>
      </c>
      <c r="F247" s="255" t="s">
        <v>506</v>
      </c>
      <c r="G247" s="256" t="s">
        <v>199</v>
      </c>
      <c r="H247" s="257">
        <v>4</v>
      </c>
      <c r="I247" s="258"/>
      <c r="J247" s="257">
        <f>ROUND(I247*H247,3)</f>
        <v>0</v>
      </c>
      <c r="K247" s="259"/>
      <c r="L247" s="42"/>
      <c r="M247" s="260" t="s">
        <v>1</v>
      </c>
      <c r="N247" s="261" t="s">
        <v>43</v>
      </c>
      <c r="O247" s="92"/>
      <c r="P247" s="262">
        <f>O247*H247</f>
        <v>0</v>
      </c>
      <c r="Q247" s="262">
        <v>0.0019400000000000001</v>
      </c>
      <c r="R247" s="262">
        <f>Q247*H247</f>
        <v>0.0077600000000000004</v>
      </c>
      <c r="S247" s="262">
        <v>0</v>
      </c>
      <c r="T247" s="26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64" t="s">
        <v>222</v>
      </c>
      <c r="AT247" s="264" t="s">
        <v>148</v>
      </c>
      <c r="AU247" s="264" t="s">
        <v>124</v>
      </c>
      <c r="AY247" s="16" t="s">
        <v>145</v>
      </c>
      <c r="BE247" s="139">
        <f>IF(N247="základná",J247,0)</f>
        <v>0</v>
      </c>
      <c r="BF247" s="139">
        <f>IF(N247="znížená",J247,0)</f>
        <v>0</v>
      </c>
      <c r="BG247" s="139">
        <f>IF(N247="zákl. prenesená",J247,0)</f>
        <v>0</v>
      </c>
      <c r="BH247" s="139">
        <f>IF(N247="zníž. prenesená",J247,0)</f>
        <v>0</v>
      </c>
      <c r="BI247" s="139">
        <f>IF(N247="nulová",J247,0)</f>
        <v>0</v>
      </c>
      <c r="BJ247" s="16" t="s">
        <v>124</v>
      </c>
      <c r="BK247" s="265">
        <f>ROUND(I247*H247,3)</f>
        <v>0</v>
      </c>
      <c r="BL247" s="16" t="s">
        <v>222</v>
      </c>
      <c r="BM247" s="264" t="s">
        <v>507</v>
      </c>
    </row>
    <row r="248" s="2" customFormat="1" ht="21.75" customHeight="1">
      <c r="A248" s="39"/>
      <c r="B248" s="40"/>
      <c r="C248" s="253" t="s">
        <v>508</v>
      </c>
      <c r="D248" s="253" t="s">
        <v>148</v>
      </c>
      <c r="E248" s="254" t="s">
        <v>509</v>
      </c>
      <c r="F248" s="255" t="s">
        <v>510</v>
      </c>
      <c r="G248" s="256" t="s">
        <v>199</v>
      </c>
      <c r="H248" s="257">
        <v>18</v>
      </c>
      <c r="I248" s="258"/>
      <c r="J248" s="257">
        <f>ROUND(I248*H248,3)</f>
        <v>0</v>
      </c>
      <c r="K248" s="259"/>
      <c r="L248" s="42"/>
      <c r="M248" s="260" t="s">
        <v>1</v>
      </c>
      <c r="N248" s="261" t="s">
        <v>43</v>
      </c>
      <c r="O248" s="92"/>
      <c r="P248" s="262">
        <f>O248*H248</f>
        <v>0</v>
      </c>
      <c r="Q248" s="262">
        <v>0.0029099999999999998</v>
      </c>
      <c r="R248" s="262">
        <f>Q248*H248</f>
        <v>0.052379999999999996</v>
      </c>
      <c r="S248" s="262">
        <v>0</v>
      </c>
      <c r="T248" s="26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64" t="s">
        <v>222</v>
      </c>
      <c r="AT248" s="264" t="s">
        <v>148</v>
      </c>
      <c r="AU248" s="264" t="s">
        <v>124</v>
      </c>
      <c r="AY248" s="16" t="s">
        <v>145</v>
      </c>
      <c r="BE248" s="139">
        <f>IF(N248="základná",J248,0)</f>
        <v>0</v>
      </c>
      <c r="BF248" s="139">
        <f>IF(N248="znížená",J248,0)</f>
        <v>0</v>
      </c>
      <c r="BG248" s="139">
        <f>IF(N248="zákl. prenesená",J248,0)</f>
        <v>0</v>
      </c>
      <c r="BH248" s="139">
        <f>IF(N248="zníž. prenesená",J248,0)</f>
        <v>0</v>
      </c>
      <c r="BI248" s="139">
        <f>IF(N248="nulová",J248,0)</f>
        <v>0</v>
      </c>
      <c r="BJ248" s="16" t="s">
        <v>124</v>
      </c>
      <c r="BK248" s="265">
        <f>ROUND(I248*H248,3)</f>
        <v>0</v>
      </c>
      <c r="BL248" s="16" t="s">
        <v>222</v>
      </c>
      <c r="BM248" s="264" t="s">
        <v>511</v>
      </c>
    </row>
    <row r="249" s="2" customFormat="1" ht="21.75" customHeight="1">
      <c r="A249" s="39"/>
      <c r="B249" s="40"/>
      <c r="C249" s="253" t="s">
        <v>512</v>
      </c>
      <c r="D249" s="253" t="s">
        <v>148</v>
      </c>
      <c r="E249" s="254" t="s">
        <v>513</v>
      </c>
      <c r="F249" s="255" t="s">
        <v>514</v>
      </c>
      <c r="G249" s="256" t="s">
        <v>199</v>
      </c>
      <c r="H249" s="257">
        <v>30</v>
      </c>
      <c r="I249" s="258"/>
      <c r="J249" s="257">
        <f>ROUND(I249*H249,3)</f>
        <v>0</v>
      </c>
      <c r="K249" s="259"/>
      <c r="L249" s="42"/>
      <c r="M249" s="260" t="s">
        <v>1</v>
      </c>
      <c r="N249" s="261" t="s">
        <v>43</v>
      </c>
      <c r="O249" s="92"/>
      <c r="P249" s="262">
        <f>O249*H249</f>
        <v>0</v>
      </c>
      <c r="Q249" s="262">
        <v>0.00381</v>
      </c>
      <c r="R249" s="262">
        <f>Q249*H249</f>
        <v>0.1143</v>
      </c>
      <c r="S249" s="262">
        <v>0</v>
      </c>
      <c r="T249" s="26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64" t="s">
        <v>222</v>
      </c>
      <c r="AT249" s="264" t="s">
        <v>148</v>
      </c>
      <c r="AU249" s="264" t="s">
        <v>124</v>
      </c>
      <c r="AY249" s="16" t="s">
        <v>145</v>
      </c>
      <c r="BE249" s="139">
        <f>IF(N249="základná",J249,0)</f>
        <v>0</v>
      </c>
      <c r="BF249" s="139">
        <f>IF(N249="znížená",J249,0)</f>
        <v>0</v>
      </c>
      <c r="BG249" s="139">
        <f>IF(N249="zákl. prenesená",J249,0)</f>
        <v>0</v>
      </c>
      <c r="BH249" s="139">
        <f>IF(N249="zníž. prenesená",J249,0)</f>
        <v>0</v>
      </c>
      <c r="BI249" s="139">
        <f>IF(N249="nulová",J249,0)</f>
        <v>0</v>
      </c>
      <c r="BJ249" s="16" t="s">
        <v>124</v>
      </c>
      <c r="BK249" s="265">
        <f>ROUND(I249*H249,3)</f>
        <v>0</v>
      </c>
      <c r="BL249" s="16" t="s">
        <v>222</v>
      </c>
      <c r="BM249" s="264" t="s">
        <v>515</v>
      </c>
    </row>
    <row r="250" s="2" customFormat="1" ht="21.75" customHeight="1">
      <c r="A250" s="39"/>
      <c r="B250" s="40"/>
      <c r="C250" s="253" t="s">
        <v>516</v>
      </c>
      <c r="D250" s="253" t="s">
        <v>148</v>
      </c>
      <c r="E250" s="254" t="s">
        <v>517</v>
      </c>
      <c r="F250" s="255" t="s">
        <v>518</v>
      </c>
      <c r="G250" s="256" t="s">
        <v>199</v>
      </c>
      <c r="H250" s="257">
        <v>5</v>
      </c>
      <c r="I250" s="258"/>
      <c r="J250" s="257">
        <f>ROUND(I250*H250,3)</f>
        <v>0</v>
      </c>
      <c r="K250" s="259"/>
      <c r="L250" s="42"/>
      <c r="M250" s="260" t="s">
        <v>1</v>
      </c>
      <c r="N250" s="261" t="s">
        <v>43</v>
      </c>
      <c r="O250" s="92"/>
      <c r="P250" s="262">
        <f>O250*H250</f>
        <v>0</v>
      </c>
      <c r="Q250" s="262">
        <v>0.0045399999999999998</v>
      </c>
      <c r="R250" s="262">
        <f>Q250*H250</f>
        <v>0.022699999999999998</v>
      </c>
      <c r="S250" s="262">
        <v>0</v>
      </c>
      <c r="T250" s="26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64" t="s">
        <v>222</v>
      </c>
      <c r="AT250" s="264" t="s">
        <v>148</v>
      </c>
      <c r="AU250" s="264" t="s">
        <v>124</v>
      </c>
      <c r="AY250" s="16" t="s">
        <v>145</v>
      </c>
      <c r="BE250" s="139">
        <f>IF(N250="základná",J250,0)</f>
        <v>0</v>
      </c>
      <c r="BF250" s="139">
        <f>IF(N250="znížená",J250,0)</f>
        <v>0</v>
      </c>
      <c r="BG250" s="139">
        <f>IF(N250="zákl. prenesená",J250,0)</f>
        <v>0</v>
      </c>
      <c r="BH250" s="139">
        <f>IF(N250="zníž. prenesená",J250,0)</f>
        <v>0</v>
      </c>
      <c r="BI250" s="139">
        <f>IF(N250="nulová",J250,0)</f>
        <v>0</v>
      </c>
      <c r="BJ250" s="16" t="s">
        <v>124</v>
      </c>
      <c r="BK250" s="265">
        <f>ROUND(I250*H250,3)</f>
        <v>0</v>
      </c>
      <c r="BL250" s="16" t="s">
        <v>222</v>
      </c>
      <c r="BM250" s="264" t="s">
        <v>519</v>
      </c>
    </row>
    <row r="251" s="2" customFormat="1" ht="21.75" customHeight="1">
      <c r="A251" s="39"/>
      <c r="B251" s="40"/>
      <c r="C251" s="253" t="s">
        <v>520</v>
      </c>
      <c r="D251" s="253" t="s">
        <v>148</v>
      </c>
      <c r="E251" s="254" t="s">
        <v>521</v>
      </c>
      <c r="F251" s="255" t="s">
        <v>522</v>
      </c>
      <c r="G251" s="256" t="s">
        <v>199</v>
      </c>
      <c r="H251" s="257">
        <v>15</v>
      </c>
      <c r="I251" s="258"/>
      <c r="J251" s="257">
        <f>ROUND(I251*H251,3)</f>
        <v>0</v>
      </c>
      <c r="K251" s="259"/>
      <c r="L251" s="42"/>
      <c r="M251" s="260" t="s">
        <v>1</v>
      </c>
      <c r="N251" s="261" t="s">
        <v>43</v>
      </c>
      <c r="O251" s="92"/>
      <c r="P251" s="262">
        <f>O251*H251</f>
        <v>0</v>
      </c>
      <c r="Q251" s="262">
        <v>0.00628</v>
      </c>
      <c r="R251" s="262">
        <f>Q251*H251</f>
        <v>0.094200000000000006</v>
      </c>
      <c r="S251" s="262">
        <v>0</v>
      </c>
      <c r="T251" s="26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64" t="s">
        <v>222</v>
      </c>
      <c r="AT251" s="264" t="s">
        <v>148</v>
      </c>
      <c r="AU251" s="264" t="s">
        <v>124</v>
      </c>
      <c r="AY251" s="16" t="s">
        <v>145</v>
      </c>
      <c r="BE251" s="139">
        <f>IF(N251="základná",J251,0)</f>
        <v>0</v>
      </c>
      <c r="BF251" s="139">
        <f>IF(N251="znížená",J251,0)</f>
        <v>0</v>
      </c>
      <c r="BG251" s="139">
        <f>IF(N251="zákl. prenesená",J251,0)</f>
        <v>0</v>
      </c>
      <c r="BH251" s="139">
        <f>IF(N251="zníž. prenesená",J251,0)</f>
        <v>0</v>
      </c>
      <c r="BI251" s="139">
        <f>IF(N251="nulová",J251,0)</f>
        <v>0</v>
      </c>
      <c r="BJ251" s="16" t="s">
        <v>124</v>
      </c>
      <c r="BK251" s="265">
        <f>ROUND(I251*H251,3)</f>
        <v>0</v>
      </c>
      <c r="BL251" s="16" t="s">
        <v>222</v>
      </c>
      <c r="BM251" s="264" t="s">
        <v>523</v>
      </c>
    </row>
    <row r="252" s="2" customFormat="1" ht="21.75" customHeight="1">
      <c r="A252" s="39"/>
      <c r="B252" s="40"/>
      <c r="C252" s="253" t="s">
        <v>524</v>
      </c>
      <c r="D252" s="253" t="s">
        <v>148</v>
      </c>
      <c r="E252" s="254" t="s">
        <v>525</v>
      </c>
      <c r="F252" s="255" t="s">
        <v>526</v>
      </c>
      <c r="G252" s="256" t="s">
        <v>199</v>
      </c>
      <c r="H252" s="257">
        <v>72</v>
      </c>
      <c r="I252" s="258"/>
      <c r="J252" s="257">
        <f>ROUND(I252*H252,3)</f>
        <v>0</v>
      </c>
      <c r="K252" s="259"/>
      <c r="L252" s="42"/>
      <c r="M252" s="260" t="s">
        <v>1</v>
      </c>
      <c r="N252" s="261" t="s">
        <v>43</v>
      </c>
      <c r="O252" s="92"/>
      <c r="P252" s="262">
        <f>O252*H252</f>
        <v>0</v>
      </c>
      <c r="Q252" s="262">
        <v>0</v>
      </c>
      <c r="R252" s="262">
        <f>Q252*H252</f>
        <v>0</v>
      </c>
      <c r="S252" s="262">
        <v>0</v>
      </c>
      <c r="T252" s="26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64" t="s">
        <v>222</v>
      </c>
      <c r="AT252" s="264" t="s">
        <v>148</v>
      </c>
      <c r="AU252" s="264" t="s">
        <v>124</v>
      </c>
      <c r="AY252" s="16" t="s">
        <v>145</v>
      </c>
      <c r="BE252" s="139">
        <f>IF(N252="základná",J252,0)</f>
        <v>0</v>
      </c>
      <c r="BF252" s="139">
        <f>IF(N252="znížená",J252,0)</f>
        <v>0</v>
      </c>
      <c r="BG252" s="139">
        <f>IF(N252="zákl. prenesená",J252,0)</f>
        <v>0</v>
      </c>
      <c r="BH252" s="139">
        <f>IF(N252="zníž. prenesená",J252,0)</f>
        <v>0</v>
      </c>
      <c r="BI252" s="139">
        <f>IF(N252="nulová",J252,0)</f>
        <v>0</v>
      </c>
      <c r="BJ252" s="16" t="s">
        <v>124</v>
      </c>
      <c r="BK252" s="265">
        <f>ROUND(I252*H252,3)</f>
        <v>0</v>
      </c>
      <c r="BL252" s="16" t="s">
        <v>222</v>
      </c>
      <c r="BM252" s="264" t="s">
        <v>527</v>
      </c>
    </row>
    <row r="253" s="2" customFormat="1" ht="16.5" customHeight="1">
      <c r="A253" s="39"/>
      <c r="B253" s="40"/>
      <c r="C253" s="253" t="s">
        <v>528</v>
      </c>
      <c r="D253" s="253" t="s">
        <v>148</v>
      </c>
      <c r="E253" s="254" t="s">
        <v>529</v>
      </c>
      <c r="F253" s="255" t="s">
        <v>530</v>
      </c>
      <c r="G253" s="256" t="s">
        <v>194</v>
      </c>
      <c r="H253" s="257">
        <v>2</v>
      </c>
      <c r="I253" s="258"/>
      <c r="J253" s="257">
        <f>ROUND(I253*H253,3)</f>
        <v>0</v>
      </c>
      <c r="K253" s="259"/>
      <c r="L253" s="42"/>
      <c r="M253" s="260" t="s">
        <v>1</v>
      </c>
      <c r="N253" s="261" t="s">
        <v>43</v>
      </c>
      <c r="O253" s="92"/>
      <c r="P253" s="262">
        <f>O253*H253</f>
        <v>0</v>
      </c>
      <c r="Q253" s="262">
        <v>0.00080999999999999996</v>
      </c>
      <c r="R253" s="262">
        <f>Q253*H253</f>
        <v>0.0016199999999999999</v>
      </c>
      <c r="S253" s="262">
        <v>0</v>
      </c>
      <c r="T253" s="26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64" t="s">
        <v>222</v>
      </c>
      <c r="AT253" s="264" t="s">
        <v>148</v>
      </c>
      <c r="AU253" s="264" t="s">
        <v>124</v>
      </c>
      <c r="AY253" s="16" t="s">
        <v>145</v>
      </c>
      <c r="BE253" s="139">
        <f>IF(N253="základná",J253,0)</f>
        <v>0</v>
      </c>
      <c r="BF253" s="139">
        <f>IF(N253="znížená",J253,0)</f>
        <v>0</v>
      </c>
      <c r="BG253" s="139">
        <f>IF(N253="zákl. prenesená",J253,0)</f>
        <v>0</v>
      </c>
      <c r="BH253" s="139">
        <f>IF(N253="zníž. prenesená",J253,0)</f>
        <v>0</v>
      </c>
      <c r="BI253" s="139">
        <f>IF(N253="nulová",J253,0)</f>
        <v>0</v>
      </c>
      <c r="BJ253" s="16" t="s">
        <v>124</v>
      </c>
      <c r="BK253" s="265">
        <f>ROUND(I253*H253,3)</f>
        <v>0</v>
      </c>
      <c r="BL253" s="16" t="s">
        <v>222</v>
      </c>
      <c r="BM253" s="264" t="s">
        <v>531</v>
      </c>
    </row>
    <row r="254" s="2" customFormat="1" ht="16.5" customHeight="1">
      <c r="A254" s="39"/>
      <c r="B254" s="40"/>
      <c r="C254" s="253" t="s">
        <v>532</v>
      </c>
      <c r="D254" s="253" t="s">
        <v>148</v>
      </c>
      <c r="E254" s="254" t="s">
        <v>533</v>
      </c>
      <c r="F254" s="255" t="s">
        <v>534</v>
      </c>
      <c r="G254" s="256" t="s">
        <v>194</v>
      </c>
      <c r="H254" s="257">
        <v>2</v>
      </c>
      <c r="I254" s="258"/>
      <c r="J254" s="257">
        <f>ROUND(I254*H254,3)</f>
        <v>0</v>
      </c>
      <c r="K254" s="259"/>
      <c r="L254" s="42"/>
      <c r="M254" s="260" t="s">
        <v>1</v>
      </c>
      <c r="N254" s="261" t="s">
        <v>43</v>
      </c>
      <c r="O254" s="92"/>
      <c r="P254" s="262">
        <f>O254*H254</f>
        <v>0</v>
      </c>
      <c r="Q254" s="262">
        <v>0.0011199999999999999</v>
      </c>
      <c r="R254" s="262">
        <f>Q254*H254</f>
        <v>0.0022399999999999998</v>
      </c>
      <c r="S254" s="262">
        <v>0</v>
      </c>
      <c r="T254" s="26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64" t="s">
        <v>222</v>
      </c>
      <c r="AT254" s="264" t="s">
        <v>148</v>
      </c>
      <c r="AU254" s="264" t="s">
        <v>124</v>
      </c>
      <c r="AY254" s="16" t="s">
        <v>145</v>
      </c>
      <c r="BE254" s="139">
        <f>IF(N254="základná",J254,0)</f>
        <v>0</v>
      </c>
      <c r="BF254" s="139">
        <f>IF(N254="znížená",J254,0)</f>
        <v>0</v>
      </c>
      <c r="BG254" s="139">
        <f>IF(N254="zákl. prenesená",J254,0)</f>
        <v>0</v>
      </c>
      <c r="BH254" s="139">
        <f>IF(N254="zníž. prenesená",J254,0)</f>
        <v>0</v>
      </c>
      <c r="BI254" s="139">
        <f>IF(N254="nulová",J254,0)</f>
        <v>0</v>
      </c>
      <c r="BJ254" s="16" t="s">
        <v>124</v>
      </c>
      <c r="BK254" s="265">
        <f>ROUND(I254*H254,3)</f>
        <v>0</v>
      </c>
      <c r="BL254" s="16" t="s">
        <v>222</v>
      </c>
      <c r="BM254" s="264" t="s">
        <v>535</v>
      </c>
    </row>
    <row r="255" s="2" customFormat="1" ht="21.75" customHeight="1">
      <c r="A255" s="39"/>
      <c r="B255" s="40"/>
      <c r="C255" s="253" t="s">
        <v>536</v>
      </c>
      <c r="D255" s="253" t="s">
        <v>148</v>
      </c>
      <c r="E255" s="254" t="s">
        <v>537</v>
      </c>
      <c r="F255" s="255" t="s">
        <v>538</v>
      </c>
      <c r="G255" s="256" t="s">
        <v>194</v>
      </c>
      <c r="H255" s="257">
        <v>2</v>
      </c>
      <c r="I255" s="258"/>
      <c r="J255" s="257">
        <f>ROUND(I255*H255,3)</f>
        <v>0</v>
      </c>
      <c r="K255" s="259"/>
      <c r="L255" s="42"/>
      <c r="M255" s="260" t="s">
        <v>1</v>
      </c>
      <c r="N255" s="261" t="s">
        <v>43</v>
      </c>
      <c r="O255" s="92"/>
      <c r="P255" s="262">
        <f>O255*H255</f>
        <v>0</v>
      </c>
      <c r="Q255" s="262">
        <v>0.00021000000000000001</v>
      </c>
      <c r="R255" s="262">
        <f>Q255*H255</f>
        <v>0.00042000000000000002</v>
      </c>
      <c r="S255" s="262">
        <v>0</v>
      </c>
      <c r="T255" s="26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64" t="s">
        <v>222</v>
      </c>
      <c r="AT255" s="264" t="s">
        <v>148</v>
      </c>
      <c r="AU255" s="264" t="s">
        <v>124</v>
      </c>
      <c r="AY255" s="16" t="s">
        <v>145</v>
      </c>
      <c r="BE255" s="139">
        <f>IF(N255="základná",J255,0)</f>
        <v>0</v>
      </c>
      <c r="BF255" s="139">
        <f>IF(N255="znížená",J255,0)</f>
        <v>0</v>
      </c>
      <c r="BG255" s="139">
        <f>IF(N255="zákl. prenesená",J255,0)</f>
        <v>0</v>
      </c>
      <c r="BH255" s="139">
        <f>IF(N255="zníž. prenesená",J255,0)</f>
        <v>0</v>
      </c>
      <c r="BI255" s="139">
        <f>IF(N255="nulová",J255,0)</f>
        <v>0</v>
      </c>
      <c r="BJ255" s="16" t="s">
        <v>124</v>
      </c>
      <c r="BK255" s="265">
        <f>ROUND(I255*H255,3)</f>
        <v>0</v>
      </c>
      <c r="BL255" s="16" t="s">
        <v>222</v>
      </c>
      <c r="BM255" s="264" t="s">
        <v>539</v>
      </c>
    </row>
    <row r="256" s="2" customFormat="1" ht="21.75" customHeight="1">
      <c r="A256" s="39"/>
      <c r="B256" s="40"/>
      <c r="C256" s="253" t="s">
        <v>540</v>
      </c>
      <c r="D256" s="253" t="s">
        <v>148</v>
      </c>
      <c r="E256" s="254" t="s">
        <v>541</v>
      </c>
      <c r="F256" s="255" t="s">
        <v>542</v>
      </c>
      <c r="G256" s="256" t="s">
        <v>268</v>
      </c>
      <c r="H256" s="258"/>
      <c r="I256" s="258"/>
      <c r="J256" s="257">
        <f>ROUND(I256*H256,3)</f>
        <v>0</v>
      </c>
      <c r="K256" s="259"/>
      <c r="L256" s="42"/>
      <c r="M256" s="260" t="s">
        <v>1</v>
      </c>
      <c r="N256" s="261" t="s">
        <v>43</v>
      </c>
      <c r="O256" s="92"/>
      <c r="P256" s="262">
        <f>O256*H256</f>
        <v>0</v>
      </c>
      <c r="Q256" s="262">
        <v>0</v>
      </c>
      <c r="R256" s="262">
        <f>Q256*H256</f>
        <v>0</v>
      </c>
      <c r="S256" s="262">
        <v>0</v>
      </c>
      <c r="T256" s="26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64" t="s">
        <v>222</v>
      </c>
      <c r="AT256" s="264" t="s">
        <v>148</v>
      </c>
      <c r="AU256" s="264" t="s">
        <v>124</v>
      </c>
      <c r="AY256" s="16" t="s">
        <v>145</v>
      </c>
      <c r="BE256" s="139">
        <f>IF(N256="základná",J256,0)</f>
        <v>0</v>
      </c>
      <c r="BF256" s="139">
        <f>IF(N256="znížená",J256,0)</f>
        <v>0</v>
      </c>
      <c r="BG256" s="139">
        <f>IF(N256="zákl. prenesená",J256,0)</f>
        <v>0</v>
      </c>
      <c r="BH256" s="139">
        <f>IF(N256="zníž. prenesená",J256,0)</f>
        <v>0</v>
      </c>
      <c r="BI256" s="139">
        <f>IF(N256="nulová",J256,0)</f>
        <v>0</v>
      </c>
      <c r="BJ256" s="16" t="s">
        <v>124</v>
      </c>
      <c r="BK256" s="265">
        <f>ROUND(I256*H256,3)</f>
        <v>0</v>
      </c>
      <c r="BL256" s="16" t="s">
        <v>222</v>
      </c>
      <c r="BM256" s="264" t="s">
        <v>543</v>
      </c>
    </row>
    <row r="257" s="12" customFormat="1" ht="22.8" customHeight="1">
      <c r="A257" s="12"/>
      <c r="B257" s="237"/>
      <c r="C257" s="238"/>
      <c r="D257" s="239" t="s">
        <v>76</v>
      </c>
      <c r="E257" s="251" t="s">
        <v>544</v>
      </c>
      <c r="F257" s="251" t="s">
        <v>545</v>
      </c>
      <c r="G257" s="238"/>
      <c r="H257" s="238"/>
      <c r="I257" s="241"/>
      <c r="J257" s="252">
        <f>BK257</f>
        <v>0</v>
      </c>
      <c r="K257" s="238"/>
      <c r="L257" s="243"/>
      <c r="M257" s="244"/>
      <c r="N257" s="245"/>
      <c r="O257" s="245"/>
      <c r="P257" s="246">
        <f>SUM(P258:P279)</f>
        <v>0</v>
      </c>
      <c r="Q257" s="245"/>
      <c r="R257" s="246">
        <f>SUM(R258:R279)</f>
        <v>0.060380000000000003</v>
      </c>
      <c r="S257" s="245"/>
      <c r="T257" s="247">
        <f>SUM(T258:T279)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48" t="s">
        <v>124</v>
      </c>
      <c r="AT257" s="249" t="s">
        <v>76</v>
      </c>
      <c r="AU257" s="249" t="s">
        <v>82</v>
      </c>
      <c r="AY257" s="248" t="s">
        <v>145</v>
      </c>
      <c r="BK257" s="250">
        <f>SUM(BK258:BK279)</f>
        <v>0</v>
      </c>
    </row>
    <row r="258" s="2" customFormat="1" ht="16.5" customHeight="1">
      <c r="A258" s="39"/>
      <c r="B258" s="40"/>
      <c r="C258" s="253" t="s">
        <v>546</v>
      </c>
      <c r="D258" s="253" t="s">
        <v>148</v>
      </c>
      <c r="E258" s="254" t="s">
        <v>547</v>
      </c>
      <c r="F258" s="255" t="s">
        <v>548</v>
      </c>
      <c r="G258" s="256" t="s">
        <v>194</v>
      </c>
      <c r="H258" s="257">
        <v>3</v>
      </c>
      <c r="I258" s="258"/>
      <c r="J258" s="257">
        <f>ROUND(I258*H258,3)</f>
        <v>0</v>
      </c>
      <c r="K258" s="259"/>
      <c r="L258" s="42"/>
      <c r="M258" s="260" t="s">
        <v>1</v>
      </c>
      <c r="N258" s="261" t="s">
        <v>43</v>
      </c>
      <c r="O258" s="92"/>
      <c r="P258" s="262">
        <f>O258*H258</f>
        <v>0</v>
      </c>
      <c r="Q258" s="262">
        <v>3.0000000000000001E-05</v>
      </c>
      <c r="R258" s="262">
        <f>Q258*H258</f>
        <v>9.0000000000000006E-05</v>
      </c>
      <c r="S258" s="262">
        <v>0</v>
      </c>
      <c r="T258" s="26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64" t="s">
        <v>222</v>
      </c>
      <c r="AT258" s="264" t="s">
        <v>148</v>
      </c>
      <c r="AU258" s="264" t="s">
        <v>124</v>
      </c>
      <c r="AY258" s="16" t="s">
        <v>145</v>
      </c>
      <c r="BE258" s="139">
        <f>IF(N258="základná",J258,0)</f>
        <v>0</v>
      </c>
      <c r="BF258" s="139">
        <f>IF(N258="znížená",J258,0)</f>
        <v>0</v>
      </c>
      <c r="BG258" s="139">
        <f>IF(N258="zákl. prenesená",J258,0)</f>
        <v>0</v>
      </c>
      <c r="BH258" s="139">
        <f>IF(N258="zníž. prenesená",J258,0)</f>
        <v>0</v>
      </c>
      <c r="BI258" s="139">
        <f>IF(N258="nulová",J258,0)</f>
        <v>0</v>
      </c>
      <c r="BJ258" s="16" t="s">
        <v>124</v>
      </c>
      <c r="BK258" s="265">
        <f>ROUND(I258*H258,3)</f>
        <v>0</v>
      </c>
      <c r="BL258" s="16" t="s">
        <v>222</v>
      </c>
      <c r="BM258" s="264" t="s">
        <v>549</v>
      </c>
    </row>
    <row r="259" s="2" customFormat="1" ht="16.5" customHeight="1">
      <c r="A259" s="39"/>
      <c r="B259" s="40"/>
      <c r="C259" s="289" t="s">
        <v>550</v>
      </c>
      <c r="D259" s="289" t="s">
        <v>241</v>
      </c>
      <c r="E259" s="290" t="s">
        <v>551</v>
      </c>
      <c r="F259" s="291" t="s">
        <v>552</v>
      </c>
      <c r="G259" s="292" t="s">
        <v>194</v>
      </c>
      <c r="H259" s="293">
        <v>3</v>
      </c>
      <c r="I259" s="294"/>
      <c r="J259" s="293">
        <f>ROUND(I259*H259,3)</f>
        <v>0</v>
      </c>
      <c r="K259" s="295"/>
      <c r="L259" s="296"/>
      <c r="M259" s="297" t="s">
        <v>1</v>
      </c>
      <c r="N259" s="298" t="s">
        <v>43</v>
      </c>
      <c r="O259" s="92"/>
      <c r="P259" s="262">
        <f>O259*H259</f>
        <v>0</v>
      </c>
      <c r="Q259" s="262">
        <v>0.00038999999999999999</v>
      </c>
      <c r="R259" s="262">
        <f>Q259*H259</f>
        <v>0.00117</v>
      </c>
      <c r="S259" s="262">
        <v>0</v>
      </c>
      <c r="T259" s="26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64" t="s">
        <v>244</v>
      </c>
      <c r="AT259" s="264" t="s">
        <v>241</v>
      </c>
      <c r="AU259" s="264" t="s">
        <v>124</v>
      </c>
      <c r="AY259" s="16" t="s">
        <v>145</v>
      </c>
      <c r="BE259" s="139">
        <f>IF(N259="základná",J259,0)</f>
        <v>0</v>
      </c>
      <c r="BF259" s="139">
        <f>IF(N259="znížená",J259,0)</f>
        <v>0</v>
      </c>
      <c r="BG259" s="139">
        <f>IF(N259="zákl. prenesená",J259,0)</f>
        <v>0</v>
      </c>
      <c r="BH259" s="139">
        <f>IF(N259="zníž. prenesená",J259,0)</f>
        <v>0</v>
      </c>
      <c r="BI259" s="139">
        <f>IF(N259="nulová",J259,0)</f>
        <v>0</v>
      </c>
      <c r="BJ259" s="16" t="s">
        <v>124</v>
      </c>
      <c r="BK259" s="265">
        <f>ROUND(I259*H259,3)</f>
        <v>0</v>
      </c>
      <c r="BL259" s="16" t="s">
        <v>222</v>
      </c>
      <c r="BM259" s="264" t="s">
        <v>553</v>
      </c>
    </row>
    <row r="260" s="2" customFormat="1" ht="16.5" customHeight="1">
      <c r="A260" s="39"/>
      <c r="B260" s="40"/>
      <c r="C260" s="253" t="s">
        <v>554</v>
      </c>
      <c r="D260" s="253" t="s">
        <v>148</v>
      </c>
      <c r="E260" s="254" t="s">
        <v>555</v>
      </c>
      <c r="F260" s="255" t="s">
        <v>556</v>
      </c>
      <c r="G260" s="256" t="s">
        <v>194</v>
      </c>
      <c r="H260" s="257">
        <v>3</v>
      </c>
      <c r="I260" s="258"/>
      <c r="J260" s="257">
        <f>ROUND(I260*H260,3)</f>
        <v>0</v>
      </c>
      <c r="K260" s="259"/>
      <c r="L260" s="42"/>
      <c r="M260" s="260" t="s">
        <v>1</v>
      </c>
      <c r="N260" s="261" t="s">
        <v>43</v>
      </c>
      <c r="O260" s="92"/>
      <c r="P260" s="262">
        <f>O260*H260</f>
        <v>0</v>
      </c>
      <c r="Q260" s="262">
        <v>2.0000000000000002E-05</v>
      </c>
      <c r="R260" s="262">
        <f>Q260*H260</f>
        <v>6.0000000000000008E-05</v>
      </c>
      <c r="S260" s="262">
        <v>0</v>
      </c>
      <c r="T260" s="26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64" t="s">
        <v>222</v>
      </c>
      <c r="AT260" s="264" t="s">
        <v>148</v>
      </c>
      <c r="AU260" s="264" t="s">
        <v>124</v>
      </c>
      <c r="AY260" s="16" t="s">
        <v>145</v>
      </c>
      <c r="BE260" s="139">
        <f>IF(N260="základná",J260,0)</f>
        <v>0</v>
      </c>
      <c r="BF260" s="139">
        <f>IF(N260="znížená",J260,0)</f>
        <v>0</v>
      </c>
      <c r="BG260" s="139">
        <f>IF(N260="zákl. prenesená",J260,0)</f>
        <v>0</v>
      </c>
      <c r="BH260" s="139">
        <f>IF(N260="zníž. prenesená",J260,0)</f>
        <v>0</v>
      </c>
      <c r="BI260" s="139">
        <f>IF(N260="nulová",J260,0)</f>
        <v>0</v>
      </c>
      <c r="BJ260" s="16" t="s">
        <v>124</v>
      </c>
      <c r="BK260" s="265">
        <f>ROUND(I260*H260,3)</f>
        <v>0</v>
      </c>
      <c r="BL260" s="16" t="s">
        <v>222</v>
      </c>
      <c r="BM260" s="264" t="s">
        <v>557</v>
      </c>
    </row>
    <row r="261" s="2" customFormat="1" ht="16.5" customHeight="1">
      <c r="A261" s="39"/>
      <c r="B261" s="40"/>
      <c r="C261" s="289" t="s">
        <v>558</v>
      </c>
      <c r="D261" s="289" t="s">
        <v>241</v>
      </c>
      <c r="E261" s="290" t="s">
        <v>559</v>
      </c>
      <c r="F261" s="291" t="s">
        <v>560</v>
      </c>
      <c r="G261" s="292" t="s">
        <v>194</v>
      </c>
      <c r="H261" s="293">
        <v>3</v>
      </c>
      <c r="I261" s="294"/>
      <c r="J261" s="293">
        <f>ROUND(I261*H261,3)</f>
        <v>0</v>
      </c>
      <c r="K261" s="295"/>
      <c r="L261" s="296"/>
      <c r="M261" s="297" t="s">
        <v>1</v>
      </c>
      <c r="N261" s="298" t="s">
        <v>43</v>
      </c>
      <c r="O261" s="92"/>
      <c r="P261" s="262">
        <f>O261*H261</f>
        <v>0</v>
      </c>
      <c r="Q261" s="262">
        <v>0.00062</v>
      </c>
      <c r="R261" s="262">
        <f>Q261*H261</f>
        <v>0.0018600000000000001</v>
      </c>
      <c r="S261" s="262">
        <v>0</v>
      </c>
      <c r="T261" s="26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64" t="s">
        <v>244</v>
      </c>
      <c r="AT261" s="264" t="s">
        <v>241</v>
      </c>
      <c r="AU261" s="264" t="s">
        <v>124</v>
      </c>
      <c r="AY261" s="16" t="s">
        <v>145</v>
      </c>
      <c r="BE261" s="139">
        <f>IF(N261="základná",J261,0)</f>
        <v>0</v>
      </c>
      <c r="BF261" s="139">
        <f>IF(N261="znížená",J261,0)</f>
        <v>0</v>
      </c>
      <c r="BG261" s="139">
        <f>IF(N261="zákl. prenesená",J261,0)</f>
        <v>0</v>
      </c>
      <c r="BH261" s="139">
        <f>IF(N261="zníž. prenesená",J261,0)</f>
        <v>0</v>
      </c>
      <c r="BI261" s="139">
        <f>IF(N261="nulová",J261,0)</f>
        <v>0</v>
      </c>
      <c r="BJ261" s="16" t="s">
        <v>124</v>
      </c>
      <c r="BK261" s="265">
        <f>ROUND(I261*H261,3)</f>
        <v>0</v>
      </c>
      <c r="BL261" s="16" t="s">
        <v>222</v>
      </c>
      <c r="BM261" s="264" t="s">
        <v>561</v>
      </c>
    </row>
    <row r="262" s="2" customFormat="1" ht="21.75" customHeight="1">
      <c r="A262" s="39"/>
      <c r="B262" s="40"/>
      <c r="C262" s="253" t="s">
        <v>562</v>
      </c>
      <c r="D262" s="253" t="s">
        <v>148</v>
      </c>
      <c r="E262" s="254" t="s">
        <v>563</v>
      </c>
      <c r="F262" s="255" t="s">
        <v>564</v>
      </c>
      <c r="G262" s="256" t="s">
        <v>194</v>
      </c>
      <c r="H262" s="257">
        <v>9</v>
      </c>
      <c r="I262" s="258"/>
      <c r="J262" s="257">
        <f>ROUND(I262*H262,3)</f>
        <v>0</v>
      </c>
      <c r="K262" s="259"/>
      <c r="L262" s="42"/>
      <c r="M262" s="260" t="s">
        <v>1</v>
      </c>
      <c r="N262" s="261" t="s">
        <v>43</v>
      </c>
      <c r="O262" s="92"/>
      <c r="P262" s="262">
        <f>O262*H262</f>
        <v>0</v>
      </c>
      <c r="Q262" s="262">
        <v>1.0000000000000001E-05</v>
      </c>
      <c r="R262" s="262">
        <f>Q262*H262</f>
        <v>9.0000000000000006E-05</v>
      </c>
      <c r="S262" s="262">
        <v>0</v>
      </c>
      <c r="T262" s="26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64" t="s">
        <v>222</v>
      </c>
      <c r="AT262" s="264" t="s">
        <v>148</v>
      </c>
      <c r="AU262" s="264" t="s">
        <v>124</v>
      </c>
      <c r="AY262" s="16" t="s">
        <v>145</v>
      </c>
      <c r="BE262" s="139">
        <f>IF(N262="základná",J262,0)</f>
        <v>0</v>
      </c>
      <c r="BF262" s="139">
        <f>IF(N262="znížená",J262,0)</f>
        <v>0</v>
      </c>
      <c r="BG262" s="139">
        <f>IF(N262="zákl. prenesená",J262,0)</f>
        <v>0</v>
      </c>
      <c r="BH262" s="139">
        <f>IF(N262="zníž. prenesená",J262,0)</f>
        <v>0</v>
      </c>
      <c r="BI262" s="139">
        <f>IF(N262="nulová",J262,0)</f>
        <v>0</v>
      </c>
      <c r="BJ262" s="16" t="s">
        <v>124</v>
      </c>
      <c r="BK262" s="265">
        <f>ROUND(I262*H262,3)</f>
        <v>0</v>
      </c>
      <c r="BL262" s="16" t="s">
        <v>222</v>
      </c>
      <c r="BM262" s="264" t="s">
        <v>565</v>
      </c>
    </row>
    <row r="263" s="2" customFormat="1" ht="21.75" customHeight="1">
      <c r="A263" s="39"/>
      <c r="B263" s="40"/>
      <c r="C263" s="289" t="s">
        <v>566</v>
      </c>
      <c r="D263" s="289" t="s">
        <v>241</v>
      </c>
      <c r="E263" s="290" t="s">
        <v>567</v>
      </c>
      <c r="F263" s="291" t="s">
        <v>568</v>
      </c>
      <c r="G263" s="292" t="s">
        <v>194</v>
      </c>
      <c r="H263" s="293">
        <v>9</v>
      </c>
      <c r="I263" s="294"/>
      <c r="J263" s="293">
        <f>ROUND(I263*H263,3)</f>
        <v>0</v>
      </c>
      <c r="K263" s="295"/>
      <c r="L263" s="296"/>
      <c r="M263" s="297" t="s">
        <v>1</v>
      </c>
      <c r="N263" s="298" t="s">
        <v>43</v>
      </c>
      <c r="O263" s="92"/>
      <c r="P263" s="262">
        <f>O263*H263</f>
        <v>0</v>
      </c>
      <c r="Q263" s="262">
        <v>0.00021000000000000001</v>
      </c>
      <c r="R263" s="262">
        <f>Q263*H263</f>
        <v>0.0018900000000000002</v>
      </c>
      <c r="S263" s="262">
        <v>0</v>
      </c>
      <c r="T263" s="26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64" t="s">
        <v>244</v>
      </c>
      <c r="AT263" s="264" t="s">
        <v>241</v>
      </c>
      <c r="AU263" s="264" t="s">
        <v>124</v>
      </c>
      <c r="AY263" s="16" t="s">
        <v>145</v>
      </c>
      <c r="BE263" s="139">
        <f>IF(N263="základná",J263,0)</f>
        <v>0</v>
      </c>
      <c r="BF263" s="139">
        <f>IF(N263="znížená",J263,0)</f>
        <v>0</v>
      </c>
      <c r="BG263" s="139">
        <f>IF(N263="zákl. prenesená",J263,0)</f>
        <v>0</v>
      </c>
      <c r="BH263" s="139">
        <f>IF(N263="zníž. prenesená",J263,0)</f>
        <v>0</v>
      </c>
      <c r="BI263" s="139">
        <f>IF(N263="nulová",J263,0)</f>
        <v>0</v>
      </c>
      <c r="BJ263" s="16" t="s">
        <v>124</v>
      </c>
      <c r="BK263" s="265">
        <f>ROUND(I263*H263,3)</f>
        <v>0</v>
      </c>
      <c r="BL263" s="16" t="s">
        <v>222</v>
      </c>
      <c r="BM263" s="264" t="s">
        <v>569</v>
      </c>
    </row>
    <row r="264" s="2" customFormat="1" ht="16.5" customHeight="1">
      <c r="A264" s="39"/>
      <c r="B264" s="40"/>
      <c r="C264" s="253" t="s">
        <v>570</v>
      </c>
      <c r="D264" s="253" t="s">
        <v>148</v>
      </c>
      <c r="E264" s="254" t="s">
        <v>571</v>
      </c>
      <c r="F264" s="255" t="s">
        <v>572</v>
      </c>
      <c r="G264" s="256" t="s">
        <v>194</v>
      </c>
      <c r="H264" s="257">
        <v>10</v>
      </c>
      <c r="I264" s="258"/>
      <c r="J264" s="257">
        <f>ROUND(I264*H264,3)</f>
        <v>0</v>
      </c>
      <c r="K264" s="259"/>
      <c r="L264" s="42"/>
      <c r="M264" s="260" t="s">
        <v>1</v>
      </c>
      <c r="N264" s="261" t="s">
        <v>43</v>
      </c>
      <c r="O264" s="92"/>
      <c r="P264" s="262">
        <f>O264*H264</f>
        <v>0</v>
      </c>
      <c r="Q264" s="262">
        <v>1.0000000000000001E-05</v>
      </c>
      <c r="R264" s="262">
        <f>Q264*H264</f>
        <v>0.00010000000000000001</v>
      </c>
      <c r="S264" s="262">
        <v>0</v>
      </c>
      <c r="T264" s="26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64" t="s">
        <v>222</v>
      </c>
      <c r="AT264" s="264" t="s">
        <v>148</v>
      </c>
      <c r="AU264" s="264" t="s">
        <v>124</v>
      </c>
      <c r="AY264" s="16" t="s">
        <v>145</v>
      </c>
      <c r="BE264" s="139">
        <f>IF(N264="základná",J264,0)</f>
        <v>0</v>
      </c>
      <c r="BF264" s="139">
        <f>IF(N264="znížená",J264,0)</f>
        <v>0</v>
      </c>
      <c r="BG264" s="139">
        <f>IF(N264="zákl. prenesená",J264,0)</f>
        <v>0</v>
      </c>
      <c r="BH264" s="139">
        <f>IF(N264="zníž. prenesená",J264,0)</f>
        <v>0</v>
      </c>
      <c r="BI264" s="139">
        <f>IF(N264="nulová",J264,0)</f>
        <v>0</v>
      </c>
      <c r="BJ264" s="16" t="s">
        <v>124</v>
      </c>
      <c r="BK264" s="265">
        <f>ROUND(I264*H264,3)</f>
        <v>0</v>
      </c>
      <c r="BL264" s="16" t="s">
        <v>222</v>
      </c>
      <c r="BM264" s="264" t="s">
        <v>573</v>
      </c>
    </row>
    <row r="265" s="2" customFormat="1" ht="16.5" customHeight="1">
      <c r="A265" s="39"/>
      <c r="B265" s="40"/>
      <c r="C265" s="289" t="s">
        <v>574</v>
      </c>
      <c r="D265" s="289" t="s">
        <v>241</v>
      </c>
      <c r="E265" s="290" t="s">
        <v>575</v>
      </c>
      <c r="F265" s="291" t="s">
        <v>576</v>
      </c>
      <c r="G265" s="292" t="s">
        <v>194</v>
      </c>
      <c r="H265" s="293">
        <v>10</v>
      </c>
      <c r="I265" s="294"/>
      <c r="J265" s="293">
        <f>ROUND(I265*H265,3)</f>
        <v>0</v>
      </c>
      <c r="K265" s="295"/>
      <c r="L265" s="296"/>
      <c r="M265" s="297" t="s">
        <v>1</v>
      </c>
      <c r="N265" s="298" t="s">
        <v>43</v>
      </c>
      <c r="O265" s="92"/>
      <c r="P265" s="262">
        <f>O265*H265</f>
        <v>0</v>
      </c>
      <c r="Q265" s="262">
        <v>0.00044999999999999999</v>
      </c>
      <c r="R265" s="262">
        <f>Q265*H265</f>
        <v>0.0044999999999999997</v>
      </c>
      <c r="S265" s="262">
        <v>0</v>
      </c>
      <c r="T265" s="26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64" t="s">
        <v>244</v>
      </c>
      <c r="AT265" s="264" t="s">
        <v>241</v>
      </c>
      <c r="AU265" s="264" t="s">
        <v>124</v>
      </c>
      <c r="AY265" s="16" t="s">
        <v>145</v>
      </c>
      <c r="BE265" s="139">
        <f>IF(N265="základná",J265,0)</f>
        <v>0</v>
      </c>
      <c r="BF265" s="139">
        <f>IF(N265="znížená",J265,0)</f>
        <v>0</v>
      </c>
      <c r="BG265" s="139">
        <f>IF(N265="zákl. prenesená",J265,0)</f>
        <v>0</v>
      </c>
      <c r="BH265" s="139">
        <f>IF(N265="zníž. prenesená",J265,0)</f>
        <v>0</v>
      </c>
      <c r="BI265" s="139">
        <f>IF(N265="nulová",J265,0)</f>
        <v>0</v>
      </c>
      <c r="BJ265" s="16" t="s">
        <v>124</v>
      </c>
      <c r="BK265" s="265">
        <f>ROUND(I265*H265,3)</f>
        <v>0</v>
      </c>
      <c r="BL265" s="16" t="s">
        <v>222</v>
      </c>
      <c r="BM265" s="264" t="s">
        <v>577</v>
      </c>
    </row>
    <row r="266" s="2" customFormat="1" ht="16.5" customHeight="1">
      <c r="A266" s="39"/>
      <c r="B266" s="40"/>
      <c r="C266" s="253" t="s">
        <v>226</v>
      </c>
      <c r="D266" s="253" t="s">
        <v>148</v>
      </c>
      <c r="E266" s="254" t="s">
        <v>578</v>
      </c>
      <c r="F266" s="255" t="s">
        <v>579</v>
      </c>
      <c r="G266" s="256" t="s">
        <v>194</v>
      </c>
      <c r="H266" s="257">
        <v>2</v>
      </c>
      <c r="I266" s="258"/>
      <c r="J266" s="257">
        <f>ROUND(I266*H266,3)</f>
        <v>0</v>
      </c>
      <c r="K266" s="259"/>
      <c r="L266" s="42"/>
      <c r="M266" s="260" t="s">
        <v>1</v>
      </c>
      <c r="N266" s="261" t="s">
        <v>43</v>
      </c>
      <c r="O266" s="92"/>
      <c r="P266" s="262">
        <f>O266*H266</f>
        <v>0</v>
      </c>
      <c r="Q266" s="262">
        <v>1.0000000000000001E-05</v>
      </c>
      <c r="R266" s="262">
        <f>Q266*H266</f>
        <v>2.0000000000000002E-05</v>
      </c>
      <c r="S266" s="262">
        <v>0</v>
      </c>
      <c r="T266" s="26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64" t="s">
        <v>222</v>
      </c>
      <c r="AT266" s="264" t="s">
        <v>148</v>
      </c>
      <c r="AU266" s="264" t="s">
        <v>124</v>
      </c>
      <c r="AY266" s="16" t="s">
        <v>145</v>
      </c>
      <c r="BE266" s="139">
        <f>IF(N266="základná",J266,0)</f>
        <v>0</v>
      </c>
      <c r="BF266" s="139">
        <f>IF(N266="znížená",J266,0)</f>
        <v>0</v>
      </c>
      <c r="BG266" s="139">
        <f>IF(N266="zákl. prenesená",J266,0)</f>
        <v>0</v>
      </c>
      <c r="BH266" s="139">
        <f>IF(N266="zníž. prenesená",J266,0)</f>
        <v>0</v>
      </c>
      <c r="BI266" s="139">
        <f>IF(N266="nulová",J266,0)</f>
        <v>0</v>
      </c>
      <c r="BJ266" s="16" t="s">
        <v>124</v>
      </c>
      <c r="BK266" s="265">
        <f>ROUND(I266*H266,3)</f>
        <v>0</v>
      </c>
      <c r="BL266" s="16" t="s">
        <v>222</v>
      </c>
      <c r="BM266" s="264" t="s">
        <v>580</v>
      </c>
    </row>
    <row r="267" s="2" customFormat="1" ht="16.5" customHeight="1">
      <c r="A267" s="39"/>
      <c r="B267" s="40"/>
      <c r="C267" s="289" t="s">
        <v>581</v>
      </c>
      <c r="D267" s="289" t="s">
        <v>241</v>
      </c>
      <c r="E267" s="290" t="s">
        <v>582</v>
      </c>
      <c r="F267" s="291" t="s">
        <v>583</v>
      </c>
      <c r="G267" s="292" t="s">
        <v>194</v>
      </c>
      <c r="H267" s="293">
        <v>2</v>
      </c>
      <c r="I267" s="294"/>
      <c r="J267" s="293">
        <f>ROUND(I267*H267,3)</f>
        <v>0</v>
      </c>
      <c r="K267" s="295"/>
      <c r="L267" s="296"/>
      <c r="M267" s="297" t="s">
        <v>1</v>
      </c>
      <c r="N267" s="298" t="s">
        <v>43</v>
      </c>
      <c r="O267" s="92"/>
      <c r="P267" s="262">
        <f>O267*H267</f>
        <v>0</v>
      </c>
      <c r="Q267" s="262">
        <v>0.00064000000000000005</v>
      </c>
      <c r="R267" s="262">
        <f>Q267*H267</f>
        <v>0.0012800000000000001</v>
      </c>
      <c r="S267" s="262">
        <v>0</v>
      </c>
      <c r="T267" s="26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64" t="s">
        <v>244</v>
      </c>
      <c r="AT267" s="264" t="s">
        <v>241</v>
      </c>
      <c r="AU267" s="264" t="s">
        <v>124</v>
      </c>
      <c r="AY267" s="16" t="s">
        <v>145</v>
      </c>
      <c r="BE267" s="139">
        <f>IF(N267="základná",J267,0)</f>
        <v>0</v>
      </c>
      <c r="BF267" s="139">
        <f>IF(N267="znížená",J267,0)</f>
        <v>0</v>
      </c>
      <c r="BG267" s="139">
        <f>IF(N267="zákl. prenesená",J267,0)</f>
        <v>0</v>
      </c>
      <c r="BH267" s="139">
        <f>IF(N267="zníž. prenesená",J267,0)</f>
        <v>0</v>
      </c>
      <c r="BI267" s="139">
        <f>IF(N267="nulová",J267,0)</f>
        <v>0</v>
      </c>
      <c r="BJ267" s="16" t="s">
        <v>124</v>
      </c>
      <c r="BK267" s="265">
        <f>ROUND(I267*H267,3)</f>
        <v>0</v>
      </c>
      <c r="BL267" s="16" t="s">
        <v>222</v>
      </c>
      <c r="BM267" s="264" t="s">
        <v>584</v>
      </c>
    </row>
    <row r="268" s="2" customFormat="1" ht="16.5" customHeight="1">
      <c r="A268" s="39"/>
      <c r="B268" s="40"/>
      <c r="C268" s="253" t="s">
        <v>585</v>
      </c>
      <c r="D268" s="253" t="s">
        <v>148</v>
      </c>
      <c r="E268" s="254" t="s">
        <v>586</v>
      </c>
      <c r="F268" s="255" t="s">
        <v>587</v>
      </c>
      <c r="G268" s="256" t="s">
        <v>194</v>
      </c>
      <c r="H268" s="257">
        <v>2</v>
      </c>
      <c r="I268" s="258"/>
      <c r="J268" s="257">
        <f>ROUND(I268*H268,3)</f>
        <v>0</v>
      </c>
      <c r="K268" s="259"/>
      <c r="L268" s="42"/>
      <c r="M268" s="260" t="s">
        <v>1</v>
      </c>
      <c r="N268" s="261" t="s">
        <v>43</v>
      </c>
      <c r="O268" s="92"/>
      <c r="P268" s="262">
        <f>O268*H268</f>
        <v>0</v>
      </c>
      <c r="Q268" s="262">
        <v>2.0000000000000002E-05</v>
      </c>
      <c r="R268" s="262">
        <f>Q268*H268</f>
        <v>4.0000000000000003E-05</v>
      </c>
      <c r="S268" s="262">
        <v>0</v>
      </c>
      <c r="T268" s="26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64" t="s">
        <v>222</v>
      </c>
      <c r="AT268" s="264" t="s">
        <v>148</v>
      </c>
      <c r="AU268" s="264" t="s">
        <v>124</v>
      </c>
      <c r="AY268" s="16" t="s">
        <v>145</v>
      </c>
      <c r="BE268" s="139">
        <f>IF(N268="základná",J268,0)</f>
        <v>0</v>
      </c>
      <c r="BF268" s="139">
        <f>IF(N268="znížená",J268,0)</f>
        <v>0</v>
      </c>
      <c r="BG268" s="139">
        <f>IF(N268="zákl. prenesená",J268,0)</f>
        <v>0</v>
      </c>
      <c r="BH268" s="139">
        <f>IF(N268="zníž. prenesená",J268,0)</f>
        <v>0</v>
      </c>
      <c r="BI268" s="139">
        <f>IF(N268="nulová",J268,0)</f>
        <v>0</v>
      </c>
      <c r="BJ268" s="16" t="s">
        <v>124</v>
      </c>
      <c r="BK268" s="265">
        <f>ROUND(I268*H268,3)</f>
        <v>0</v>
      </c>
      <c r="BL268" s="16" t="s">
        <v>222</v>
      </c>
      <c r="BM268" s="264" t="s">
        <v>588</v>
      </c>
    </row>
    <row r="269" s="2" customFormat="1" ht="16.5" customHeight="1">
      <c r="A269" s="39"/>
      <c r="B269" s="40"/>
      <c r="C269" s="289" t="s">
        <v>589</v>
      </c>
      <c r="D269" s="289" t="s">
        <v>241</v>
      </c>
      <c r="E269" s="290" t="s">
        <v>590</v>
      </c>
      <c r="F269" s="291" t="s">
        <v>591</v>
      </c>
      <c r="G269" s="292" t="s">
        <v>194</v>
      </c>
      <c r="H269" s="293">
        <v>2</v>
      </c>
      <c r="I269" s="294"/>
      <c r="J269" s="293">
        <f>ROUND(I269*H269,3)</f>
        <v>0</v>
      </c>
      <c r="K269" s="295"/>
      <c r="L269" s="296"/>
      <c r="M269" s="297" t="s">
        <v>1</v>
      </c>
      <c r="N269" s="298" t="s">
        <v>43</v>
      </c>
      <c r="O269" s="92"/>
      <c r="P269" s="262">
        <f>O269*H269</f>
        <v>0</v>
      </c>
      <c r="Q269" s="262">
        <v>0.0016000000000000001</v>
      </c>
      <c r="R269" s="262">
        <f>Q269*H269</f>
        <v>0.0032000000000000002</v>
      </c>
      <c r="S269" s="262">
        <v>0</v>
      </c>
      <c r="T269" s="26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64" t="s">
        <v>244</v>
      </c>
      <c r="AT269" s="264" t="s">
        <v>241</v>
      </c>
      <c r="AU269" s="264" t="s">
        <v>124</v>
      </c>
      <c r="AY269" s="16" t="s">
        <v>145</v>
      </c>
      <c r="BE269" s="139">
        <f>IF(N269="základná",J269,0)</f>
        <v>0</v>
      </c>
      <c r="BF269" s="139">
        <f>IF(N269="znížená",J269,0)</f>
        <v>0</v>
      </c>
      <c r="BG269" s="139">
        <f>IF(N269="zákl. prenesená",J269,0)</f>
        <v>0</v>
      </c>
      <c r="BH269" s="139">
        <f>IF(N269="zníž. prenesená",J269,0)</f>
        <v>0</v>
      </c>
      <c r="BI269" s="139">
        <f>IF(N269="nulová",J269,0)</f>
        <v>0</v>
      </c>
      <c r="BJ269" s="16" t="s">
        <v>124</v>
      </c>
      <c r="BK269" s="265">
        <f>ROUND(I269*H269,3)</f>
        <v>0</v>
      </c>
      <c r="BL269" s="16" t="s">
        <v>222</v>
      </c>
      <c r="BM269" s="264" t="s">
        <v>592</v>
      </c>
    </row>
    <row r="270" s="2" customFormat="1" ht="16.5" customHeight="1">
      <c r="A270" s="39"/>
      <c r="B270" s="40"/>
      <c r="C270" s="253" t="s">
        <v>593</v>
      </c>
      <c r="D270" s="253" t="s">
        <v>148</v>
      </c>
      <c r="E270" s="254" t="s">
        <v>594</v>
      </c>
      <c r="F270" s="255" t="s">
        <v>595</v>
      </c>
      <c r="G270" s="256" t="s">
        <v>194</v>
      </c>
      <c r="H270" s="257">
        <v>6</v>
      </c>
      <c r="I270" s="258"/>
      <c r="J270" s="257">
        <f>ROUND(I270*H270,3)</f>
        <v>0</v>
      </c>
      <c r="K270" s="259"/>
      <c r="L270" s="42"/>
      <c r="M270" s="260" t="s">
        <v>1</v>
      </c>
      <c r="N270" s="261" t="s">
        <v>43</v>
      </c>
      <c r="O270" s="92"/>
      <c r="P270" s="262">
        <f>O270*H270</f>
        <v>0</v>
      </c>
      <c r="Q270" s="262">
        <v>5.0000000000000002E-05</v>
      </c>
      <c r="R270" s="262">
        <f>Q270*H270</f>
        <v>0.00030000000000000003</v>
      </c>
      <c r="S270" s="262">
        <v>0</v>
      </c>
      <c r="T270" s="26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64" t="s">
        <v>222</v>
      </c>
      <c r="AT270" s="264" t="s">
        <v>148</v>
      </c>
      <c r="AU270" s="264" t="s">
        <v>124</v>
      </c>
      <c r="AY270" s="16" t="s">
        <v>145</v>
      </c>
      <c r="BE270" s="139">
        <f>IF(N270="základná",J270,0)</f>
        <v>0</v>
      </c>
      <c r="BF270" s="139">
        <f>IF(N270="znížená",J270,0)</f>
        <v>0</v>
      </c>
      <c r="BG270" s="139">
        <f>IF(N270="zákl. prenesená",J270,0)</f>
        <v>0</v>
      </c>
      <c r="BH270" s="139">
        <f>IF(N270="zníž. prenesená",J270,0)</f>
        <v>0</v>
      </c>
      <c r="BI270" s="139">
        <f>IF(N270="nulová",J270,0)</f>
        <v>0</v>
      </c>
      <c r="BJ270" s="16" t="s">
        <v>124</v>
      </c>
      <c r="BK270" s="265">
        <f>ROUND(I270*H270,3)</f>
        <v>0</v>
      </c>
      <c r="BL270" s="16" t="s">
        <v>222</v>
      </c>
      <c r="BM270" s="264" t="s">
        <v>596</v>
      </c>
    </row>
    <row r="271" s="2" customFormat="1" ht="16.5" customHeight="1">
      <c r="A271" s="39"/>
      <c r="B271" s="40"/>
      <c r="C271" s="289" t="s">
        <v>597</v>
      </c>
      <c r="D271" s="289" t="s">
        <v>241</v>
      </c>
      <c r="E271" s="290" t="s">
        <v>598</v>
      </c>
      <c r="F271" s="291" t="s">
        <v>599</v>
      </c>
      <c r="G271" s="292" t="s">
        <v>194</v>
      </c>
      <c r="H271" s="293">
        <v>3</v>
      </c>
      <c r="I271" s="294"/>
      <c r="J271" s="293">
        <f>ROUND(I271*H271,3)</f>
        <v>0</v>
      </c>
      <c r="K271" s="295"/>
      <c r="L271" s="296"/>
      <c r="M271" s="297" t="s">
        <v>1</v>
      </c>
      <c r="N271" s="298" t="s">
        <v>43</v>
      </c>
      <c r="O271" s="92"/>
      <c r="P271" s="262">
        <f>O271*H271</f>
        <v>0</v>
      </c>
      <c r="Q271" s="262">
        <v>0.0010300000000000001</v>
      </c>
      <c r="R271" s="262">
        <f>Q271*H271</f>
        <v>0.0030900000000000003</v>
      </c>
      <c r="S271" s="262">
        <v>0</v>
      </c>
      <c r="T271" s="26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64" t="s">
        <v>244</v>
      </c>
      <c r="AT271" s="264" t="s">
        <v>241</v>
      </c>
      <c r="AU271" s="264" t="s">
        <v>124</v>
      </c>
      <c r="AY271" s="16" t="s">
        <v>145</v>
      </c>
      <c r="BE271" s="139">
        <f>IF(N271="základná",J271,0)</f>
        <v>0</v>
      </c>
      <c r="BF271" s="139">
        <f>IF(N271="znížená",J271,0)</f>
        <v>0</v>
      </c>
      <c r="BG271" s="139">
        <f>IF(N271="zákl. prenesená",J271,0)</f>
        <v>0</v>
      </c>
      <c r="BH271" s="139">
        <f>IF(N271="zníž. prenesená",J271,0)</f>
        <v>0</v>
      </c>
      <c r="BI271" s="139">
        <f>IF(N271="nulová",J271,0)</f>
        <v>0</v>
      </c>
      <c r="BJ271" s="16" t="s">
        <v>124</v>
      </c>
      <c r="BK271" s="265">
        <f>ROUND(I271*H271,3)</f>
        <v>0</v>
      </c>
      <c r="BL271" s="16" t="s">
        <v>222</v>
      </c>
      <c r="BM271" s="264" t="s">
        <v>600</v>
      </c>
    </row>
    <row r="272" s="2" customFormat="1" ht="16.5" customHeight="1">
      <c r="A272" s="39"/>
      <c r="B272" s="40"/>
      <c r="C272" s="289" t="s">
        <v>601</v>
      </c>
      <c r="D272" s="289" t="s">
        <v>241</v>
      </c>
      <c r="E272" s="290" t="s">
        <v>602</v>
      </c>
      <c r="F272" s="291" t="s">
        <v>603</v>
      </c>
      <c r="G272" s="292" t="s">
        <v>194</v>
      </c>
      <c r="H272" s="293">
        <v>3</v>
      </c>
      <c r="I272" s="294"/>
      <c r="J272" s="293">
        <f>ROUND(I272*H272,3)</f>
        <v>0</v>
      </c>
      <c r="K272" s="295"/>
      <c r="L272" s="296"/>
      <c r="M272" s="297" t="s">
        <v>1</v>
      </c>
      <c r="N272" s="298" t="s">
        <v>43</v>
      </c>
      <c r="O272" s="92"/>
      <c r="P272" s="262">
        <f>O272*H272</f>
        <v>0</v>
      </c>
      <c r="Q272" s="262">
        <v>0.00077999999999999999</v>
      </c>
      <c r="R272" s="262">
        <f>Q272*H272</f>
        <v>0.0023400000000000001</v>
      </c>
      <c r="S272" s="262">
        <v>0</v>
      </c>
      <c r="T272" s="26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64" t="s">
        <v>244</v>
      </c>
      <c r="AT272" s="264" t="s">
        <v>241</v>
      </c>
      <c r="AU272" s="264" t="s">
        <v>124</v>
      </c>
      <c r="AY272" s="16" t="s">
        <v>145</v>
      </c>
      <c r="BE272" s="139">
        <f>IF(N272="základná",J272,0)</f>
        <v>0</v>
      </c>
      <c r="BF272" s="139">
        <f>IF(N272="znížená",J272,0)</f>
        <v>0</v>
      </c>
      <c r="BG272" s="139">
        <f>IF(N272="zákl. prenesená",J272,0)</f>
        <v>0</v>
      </c>
      <c r="BH272" s="139">
        <f>IF(N272="zníž. prenesená",J272,0)</f>
        <v>0</v>
      </c>
      <c r="BI272" s="139">
        <f>IF(N272="nulová",J272,0)</f>
        <v>0</v>
      </c>
      <c r="BJ272" s="16" t="s">
        <v>124</v>
      </c>
      <c r="BK272" s="265">
        <f>ROUND(I272*H272,3)</f>
        <v>0</v>
      </c>
      <c r="BL272" s="16" t="s">
        <v>222</v>
      </c>
      <c r="BM272" s="264" t="s">
        <v>604</v>
      </c>
    </row>
    <row r="273" s="2" customFormat="1" ht="16.5" customHeight="1">
      <c r="A273" s="39"/>
      <c r="B273" s="40"/>
      <c r="C273" s="253" t="s">
        <v>605</v>
      </c>
      <c r="D273" s="253" t="s">
        <v>148</v>
      </c>
      <c r="E273" s="254" t="s">
        <v>606</v>
      </c>
      <c r="F273" s="255" t="s">
        <v>607</v>
      </c>
      <c r="G273" s="256" t="s">
        <v>194</v>
      </c>
      <c r="H273" s="257">
        <v>1</v>
      </c>
      <c r="I273" s="258"/>
      <c r="J273" s="257">
        <f>ROUND(I273*H273,3)</f>
        <v>0</v>
      </c>
      <c r="K273" s="259"/>
      <c r="L273" s="42"/>
      <c r="M273" s="260" t="s">
        <v>1</v>
      </c>
      <c r="N273" s="261" t="s">
        <v>43</v>
      </c>
      <c r="O273" s="92"/>
      <c r="P273" s="262">
        <f>O273*H273</f>
        <v>0</v>
      </c>
      <c r="Q273" s="262">
        <v>2.0000000000000002E-05</v>
      </c>
      <c r="R273" s="262">
        <f>Q273*H273</f>
        <v>2.0000000000000002E-05</v>
      </c>
      <c r="S273" s="262">
        <v>0</v>
      </c>
      <c r="T273" s="26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64" t="s">
        <v>222</v>
      </c>
      <c r="AT273" s="264" t="s">
        <v>148</v>
      </c>
      <c r="AU273" s="264" t="s">
        <v>124</v>
      </c>
      <c r="AY273" s="16" t="s">
        <v>145</v>
      </c>
      <c r="BE273" s="139">
        <f>IF(N273="základná",J273,0)</f>
        <v>0</v>
      </c>
      <c r="BF273" s="139">
        <f>IF(N273="znížená",J273,0)</f>
        <v>0</v>
      </c>
      <c r="BG273" s="139">
        <f>IF(N273="zákl. prenesená",J273,0)</f>
        <v>0</v>
      </c>
      <c r="BH273" s="139">
        <f>IF(N273="zníž. prenesená",J273,0)</f>
        <v>0</v>
      </c>
      <c r="BI273" s="139">
        <f>IF(N273="nulová",J273,0)</f>
        <v>0</v>
      </c>
      <c r="BJ273" s="16" t="s">
        <v>124</v>
      </c>
      <c r="BK273" s="265">
        <f>ROUND(I273*H273,3)</f>
        <v>0</v>
      </c>
      <c r="BL273" s="16" t="s">
        <v>222</v>
      </c>
      <c r="BM273" s="264" t="s">
        <v>608</v>
      </c>
    </row>
    <row r="274" s="2" customFormat="1" ht="21.75" customHeight="1">
      <c r="A274" s="39"/>
      <c r="B274" s="40"/>
      <c r="C274" s="289" t="s">
        <v>609</v>
      </c>
      <c r="D274" s="289" t="s">
        <v>241</v>
      </c>
      <c r="E274" s="290" t="s">
        <v>610</v>
      </c>
      <c r="F274" s="291" t="s">
        <v>611</v>
      </c>
      <c r="G274" s="292" t="s">
        <v>194</v>
      </c>
      <c r="H274" s="293">
        <v>1</v>
      </c>
      <c r="I274" s="294"/>
      <c r="J274" s="293">
        <f>ROUND(I274*H274,3)</f>
        <v>0</v>
      </c>
      <c r="K274" s="295"/>
      <c r="L274" s="296"/>
      <c r="M274" s="297" t="s">
        <v>1</v>
      </c>
      <c r="N274" s="298" t="s">
        <v>43</v>
      </c>
      <c r="O274" s="92"/>
      <c r="P274" s="262">
        <f>O274*H274</f>
        <v>0</v>
      </c>
      <c r="Q274" s="262">
        <v>0.0025000000000000001</v>
      </c>
      <c r="R274" s="262">
        <f>Q274*H274</f>
        <v>0.0025000000000000001</v>
      </c>
      <c r="S274" s="262">
        <v>0</v>
      </c>
      <c r="T274" s="26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64" t="s">
        <v>244</v>
      </c>
      <c r="AT274" s="264" t="s">
        <v>241</v>
      </c>
      <c r="AU274" s="264" t="s">
        <v>124</v>
      </c>
      <c r="AY274" s="16" t="s">
        <v>145</v>
      </c>
      <c r="BE274" s="139">
        <f>IF(N274="základná",J274,0)</f>
        <v>0</v>
      </c>
      <c r="BF274" s="139">
        <f>IF(N274="znížená",J274,0)</f>
        <v>0</v>
      </c>
      <c r="BG274" s="139">
        <f>IF(N274="zákl. prenesená",J274,0)</f>
        <v>0</v>
      </c>
      <c r="BH274" s="139">
        <f>IF(N274="zníž. prenesená",J274,0)</f>
        <v>0</v>
      </c>
      <c r="BI274" s="139">
        <f>IF(N274="nulová",J274,0)</f>
        <v>0</v>
      </c>
      <c r="BJ274" s="16" t="s">
        <v>124</v>
      </c>
      <c r="BK274" s="265">
        <f>ROUND(I274*H274,3)</f>
        <v>0</v>
      </c>
      <c r="BL274" s="16" t="s">
        <v>222</v>
      </c>
      <c r="BM274" s="264" t="s">
        <v>612</v>
      </c>
    </row>
    <row r="275" s="2" customFormat="1" ht="16.5" customHeight="1">
      <c r="A275" s="39"/>
      <c r="B275" s="40"/>
      <c r="C275" s="253" t="s">
        <v>613</v>
      </c>
      <c r="D275" s="253" t="s">
        <v>148</v>
      </c>
      <c r="E275" s="254" t="s">
        <v>614</v>
      </c>
      <c r="F275" s="255" t="s">
        <v>615</v>
      </c>
      <c r="G275" s="256" t="s">
        <v>194</v>
      </c>
      <c r="H275" s="257">
        <v>3</v>
      </c>
      <c r="I275" s="258"/>
      <c r="J275" s="257">
        <f>ROUND(I275*H275,3)</f>
        <v>0</v>
      </c>
      <c r="K275" s="259"/>
      <c r="L275" s="42"/>
      <c r="M275" s="260" t="s">
        <v>1</v>
      </c>
      <c r="N275" s="261" t="s">
        <v>43</v>
      </c>
      <c r="O275" s="92"/>
      <c r="P275" s="262">
        <f>O275*H275</f>
        <v>0</v>
      </c>
      <c r="Q275" s="262">
        <v>5.0000000000000002E-05</v>
      </c>
      <c r="R275" s="262">
        <f>Q275*H275</f>
        <v>0.00015000000000000001</v>
      </c>
      <c r="S275" s="262">
        <v>0</v>
      </c>
      <c r="T275" s="26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64" t="s">
        <v>222</v>
      </c>
      <c r="AT275" s="264" t="s">
        <v>148</v>
      </c>
      <c r="AU275" s="264" t="s">
        <v>124</v>
      </c>
      <c r="AY275" s="16" t="s">
        <v>145</v>
      </c>
      <c r="BE275" s="139">
        <f>IF(N275="základná",J275,0)</f>
        <v>0</v>
      </c>
      <c r="BF275" s="139">
        <f>IF(N275="znížená",J275,0)</f>
        <v>0</v>
      </c>
      <c r="BG275" s="139">
        <f>IF(N275="zákl. prenesená",J275,0)</f>
        <v>0</v>
      </c>
      <c r="BH275" s="139">
        <f>IF(N275="zníž. prenesená",J275,0)</f>
        <v>0</v>
      </c>
      <c r="BI275" s="139">
        <f>IF(N275="nulová",J275,0)</f>
        <v>0</v>
      </c>
      <c r="BJ275" s="16" t="s">
        <v>124</v>
      </c>
      <c r="BK275" s="265">
        <f>ROUND(I275*H275,3)</f>
        <v>0</v>
      </c>
      <c r="BL275" s="16" t="s">
        <v>222</v>
      </c>
      <c r="BM275" s="264" t="s">
        <v>616</v>
      </c>
    </row>
    <row r="276" s="2" customFormat="1" ht="21.75" customHeight="1">
      <c r="A276" s="39"/>
      <c r="B276" s="40"/>
      <c r="C276" s="289" t="s">
        <v>617</v>
      </c>
      <c r="D276" s="289" t="s">
        <v>241</v>
      </c>
      <c r="E276" s="290" t="s">
        <v>618</v>
      </c>
      <c r="F276" s="291" t="s">
        <v>619</v>
      </c>
      <c r="G276" s="292" t="s">
        <v>194</v>
      </c>
      <c r="H276" s="293">
        <v>3</v>
      </c>
      <c r="I276" s="294"/>
      <c r="J276" s="293">
        <f>ROUND(I276*H276,3)</f>
        <v>0</v>
      </c>
      <c r="K276" s="295"/>
      <c r="L276" s="296"/>
      <c r="M276" s="297" t="s">
        <v>1</v>
      </c>
      <c r="N276" s="298" t="s">
        <v>43</v>
      </c>
      <c r="O276" s="92"/>
      <c r="P276" s="262">
        <f>O276*H276</f>
        <v>0</v>
      </c>
      <c r="Q276" s="262">
        <v>0.010330000000000001</v>
      </c>
      <c r="R276" s="262">
        <f>Q276*H276</f>
        <v>0.030990000000000004</v>
      </c>
      <c r="S276" s="262">
        <v>0</v>
      </c>
      <c r="T276" s="26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64" t="s">
        <v>244</v>
      </c>
      <c r="AT276" s="264" t="s">
        <v>241</v>
      </c>
      <c r="AU276" s="264" t="s">
        <v>124</v>
      </c>
      <c r="AY276" s="16" t="s">
        <v>145</v>
      </c>
      <c r="BE276" s="139">
        <f>IF(N276="základná",J276,0)</f>
        <v>0</v>
      </c>
      <c r="BF276" s="139">
        <f>IF(N276="znížená",J276,0)</f>
        <v>0</v>
      </c>
      <c r="BG276" s="139">
        <f>IF(N276="zákl. prenesená",J276,0)</f>
        <v>0</v>
      </c>
      <c r="BH276" s="139">
        <f>IF(N276="zníž. prenesená",J276,0)</f>
        <v>0</v>
      </c>
      <c r="BI276" s="139">
        <f>IF(N276="nulová",J276,0)</f>
        <v>0</v>
      </c>
      <c r="BJ276" s="16" t="s">
        <v>124</v>
      </c>
      <c r="BK276" s="265">
        <f>ROUND(I276*H276,3)</f>
        <v>0</v>
      </c>
      <c r="BL276" s="16" t="s">
        <v>222</v>
      </c>
      <c r="BM276" s="264" t="s">
        <v>620</v>
      </c>
    </row>
    <row r="277" s="2" customFormat="1" ht="16.5" customHeight="1">
      <c r="A277" s="39"/>
      <c r="B277" s="40"/>
      <c r="C277" s="253" t="s">
        <v>621</v>
      </c>
      <c r="D277" s="253" t="s">
        <v>148</v>
      </c>
      <c r="E277" s="254" t="s">
        <v>614</v>
      </c>
      <c r="F277" s="255" t="s">
        <v>615</v>
      </c>
      <c r="G277" s="256" t="s">
        <v>194</v>
      </c>
      <c r="H277" s="257">
        <v>3</v>
      </c>
      <c r="I277" s="258"/>
      <c r="J277" s="257">
        <f>ROUND(I277*H277,3)</f>
        <v>0</v>
      </c>
      <c r="K277" s="259"/>
      <c r="L277" s="42"/>
      <c r="M277" s="260" t="s">
        <v>1</v>
      </c>
      <c r="N277" s="261" t="s">
        <v>43</v>
      </c>
      <c r="O277" s="92"/>
      <c r="P277" s="262">
        <f>O277*H277</f>
        <v>0</v>
      </c>
      <c r="Q277" s="262">
        <v>5.0000000000000002E-05</v>
      </c>
      <c r="R277" s="262">
        <f>Q277*H277</f>
        <v>0.00015000000000000001</v>
      </c>
      <c r="S277" s="262">
        <v>0</v>
      </c>
      <c r="T277" s="26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64" t="s">
        <v>222</v>
      </c>
      <c r="AT277" s="264" t="s">
        <v>148</v>
      </c>
      <c r="AU277" s="264" t="s">
        <v>124</v>
      </c>
      <c r="AY277" s="16" t="s">
        <v>145</v>
      </c>
      <c r="BE277" s="139">
        <f>IF(N277="základná",J277,0)</f>
        <v>0</v>
      </c>
      <c r="BF277" s="139">
        <f>IF(N277="znížená",J277,0)</f>
        <v>0</v>
      </c>
      <c r="BG277" s="139">
        <f>IF(N277="zákl. prenesená",J277,0)</f>
        <v>0</v>
      </c>
      <c r="BH277" s="139">
        <f>IF(N277="zníž. prenesená",J277,0)</f>
        <v>0</v>
      </c>
      <c r="BI277" s="139">
        <f>IF(N277="nulová",J277,0)</f>
        <v>0</v>
      </c>
      <c r="BJ277" s="16" t="s">
        <v>124</v>
      </c>
      <c r="BK277" s="265">
        <f>ROUND(I277*H277,3)</f>
        <v>0</v>
      </c>
      <c r="BL277" s="16" t="s">
        <v>222</v>
      </c>
      <c r="BM277" s="264" t="s">
        <v>622</v>
      </c>
    </row>
    <row r="278" s="2" customFormat="1" ht="21.75" customHeight="1">
      <c r="A278" s="39"/>
      <c r="B278" s="40"/>
      <c r="C278" s="289" t="s">
        <v>623</v>
      </c>
      <c r="D278" s="289" t="s">
        <v>241</v>
      </c>
      <c r="E278" s="290" t="s">
        <v>624</v>
      </c>
      <c r="F278" s="291" t="s">
        <v>625</v>
      </c>
      <c r="G278" s="292" t="s">
        <v>194</v>
      </c>
      <c r="H278" s="293">
        <v>3</v>
      </c>
      <c r="I278" s="294"/>
      <c r="J278" s="293">
        <f>ROUND(I278*H278,3)</f>
        <v>0</v>
      </c>
      <c r="K278" s="295"/>
      <c r="L278" s="296"/>
      <c r="M278" s="297" t="s">
        <v>1</v>
      </c>
      <c r="N278" s="298" t="s">
        <v>43</v>
      </c>
      <c r="O278" s="92"/>
      <c r="P278" s="262">
        <f>O278*H278</f>
        <v>0</v>
      </c>
      <c r="Q278" s="262">
        <v>0.0021800000000000001</v>
      </c>
      <c r="R278" s="262">
        <f>Q278*H278</f>
        <v>0.0065400000000000007</v>
      </c>
      <c r="S278" s="262">
        <v>0</v>
      </c>
      <c r="T278" s="26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64" t="s">
        <v>244</v>
      </c>
      <c r="AT278" s="264" t="s">
        <v>241</v>
      </c>
      <c r="AU278" s="264" t="s">
        <v>124</v>
      </c>
      <c r="AY278" s="16" t="s">
        <v>145</v>
      </c>
      <c r="BE278" s="139">
        <f>IF(N278="základná",J278,0)</f>
        <v>0</v>
      </c>
      <c r="BF278" s="139">
        <f>IF(N278="znížená",J278,0)</f>
        <v>0</v>
      </c>
      <c r="BG278" s="139">
        <f>IF(N278="zákl. prenesená",J278,0)</f>
        <v>0</v>
      </c>
      <c r="BH278" s="139">
        <f>IF(N278="zníž. prenesená",J278,0)</f>
        <v>0</v>
      </c>
      <c r="BI278" s="139">
        <f>IF(N278="nulová",J278,0)</f>
        <v>0</v>
      </c>
      <c r="BJ278" s="16" t="s">
        <v>124</v>
      </c>
      <c r="BK278" s="265">
        <f>ROUND(I278*H278,3)</f>
        <v>0</v>
      </c>
      <c r="BL278" s="16" t="s">
        <v>222</v>
      </c>
      <c r="BM278" s="264" t="s">
        <v>626</v>
      </c>
    </row>
    <row r="279" s="2" customFormat="1" ht="16.5" customHeight="1">
      <c r="A279" s="39"/>
      <c r="B279" s="40"/>
      <c r="C279" s="253" t="s">
        <v>627</v>
      </c>
      <c r="D279" s="253" t="s">
        <v>148</v>
      </c>
      <c r="E279" s="254" t="s">
        <v>628</v>
      </c>
      <c r="F279" s="255" t="s">
        <v>629</v>
      </c>
      <c r="G279" s="256" t="s">
        <v>268</v>
      </c>
      <c r="H279" s="258"/>
      <c r="I279" s="258"/>
      <c r="J279" s="257">
        <f>ROUND(I279*H279,3)</f>
        <v>0</v>
      </c>
      <c r="K279" s="259"/>
      <c r="L279" s="42"/>
      <c r="M279" s="260" t="s">
        <v>1</v>
      </c>
      <c r="N279" s="261" t="s">
        <v>43</v>
      </c>
      <c r="O279" s="92"/>
      <c r="P279" s="262">
        <f>O279*H279</f>
        <v>0</v>
      </c>
      <c r="Q279" s="262">
        <v>0</v>
      </c>
      <c r="R279" s="262">
        <f>Q279*H279</f>
        <v>0</v>
      </c>
      <c r="S279" s="262">
        <v>0</v>
      </c>
      <c r="T279" s="26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64" t="s">
        <v>222</v>
      </c>
      <c r="AT279" s="264" t="s">
        <v>148</v>
      </c>
      <c r="AU279" s="264" t="s">
        <v>124</v>
      </c>
      <c r="AY279" s="16" t="s">
        <v>145</v>
      </c>
      <c r="BE279" s="139">
        <f>IF(N279="základná",J279,0)</f>
        <v>0</v>
      </c>
      <c r="BF279" s="139">
        <f>IF(N279="znížená",J279,0)</f>
        <v>0</v>
      </c>
      <c r="BG279" s="139">
        <f>IF(N279="zákl. prenesená",J279,0)</f>
        <v>0</v>
      </c>
      <c r="BH279" s="139">
        <f>IF(N279="zníž. prenesená",J279,0)</f>
        <v>0</v>
      </c>
      <c r="BI279" s="139">
        <f>IF(N279="nulová",J279,0)</f>
        <v>0</v>
      </c>
      <c r="BJ279" s="16" t="s">
        <v>124</v>
      </c>
      <c r="BK279" s="265">
        <f>ROUND(I279*H279,3)</f>
        <v>0</v>
      </c>
      <c r="BL279" s="16" t="s">
        <v>222</v>
      </c>
      <c r="BM279" s="264" t="s">
        <v>630</v>
      </c>
    </row>
    <row r="280" s="12" customFormat="1" ht="22.8" customHeight="1">
      <c r="A280" s="12"/>
      <c r="B280" s="237"/>
      <c r="C280" s="238"/>
      <c r="D280" s="239" t="s">
        <v>76</v>
      </c>
      <c r="E280" s="251" t="s">
        <v>631</v>
      </c>
      <c r="F280" s="251" t="s">
        <v>632</v>
      </c>
      <c r="G280" s="238"/>
      <c r="H280" s="238"/>
      <c r="I280" s="241"/>
      <c r="J280" s="252">
        <f>BK280</f>
        <v>0</v>
      </c>
      <c r="K280" s="238"/>
      <c r="L280" s="243"/>
      <c r="M280" s="244"/>
      <c r="N280" s="245"/>
      <c r="O280" s="245"/>
      <c r="P280" s="246">
        <f>SUM(P281:P284)</f>
        <v>0</v>
      </c>
      <c r="Q280" s="245"/>
      <c r="R280" s="246">
        <f>SUM(R281:R284)</f>
        <v>0.010367999999999999</v>
      </c>
      <c r="S280" s="245"/>
      <c r="T280" s="247">
        <f>SUM(T281:T284)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48" t="s">
        <v>124</v>
      </c>
      <c r="AT280" s="249" t="s">
        <v>76</v>
      </c>
      <c r="AU280" s="249" t="s">
        <v>82</v>
      </c>
      <c r="AY280" s="248" t="s">
        <v>145</v>
      </c>
      <c r="BK280" s="250">
        <f>SUM(BK281:BK284)</f>
        <v>0</v>
      </c>
    </row>
    <row r="281" s="2" customFormat="1" ht="21.75" customHeight="1">
      <c r="A281" s="39"/>
      <c r="B281" s="40"/>
      <c r="C281" s="253" t="s">
        <v>633</v>
      </c>
      <c r="D281" s="253" t="s">
        <v>148</v>
      </c>
      <c r="E281" s="254" t="s">
        <v>634</v>
      </c>
      <c r="F281" s="255" t="s">
        <v>635</v>
      </c>
      <c r="G281" s="256" t="s">
        <v>636</v>
      </c>
      <c r="H281" s="257">
        <v>9.5999999999999996</v>
      </c>
      <c r="I281" s="258"/>
      <c r="J281" s="257">
        <f>ROUND(I281*H281,3)</f>
        <v>0</v>
      </c>
      <c r="K281" s="259"/>
      <c r="L281" s="42"/>
      <c r="M281" s="260" t="s">
        <v>1</v>
      </c>
      <c r="N281" s="261" t="s">
        <v>43</v>
      </c>
      <c r="O281" s="92"/>
      <c r="P281" s="262">
        <f>O281*H281</f>
        <v>0</v>
      </c>
      <c r="Q281" s="262">
        <v>8.0000000000000007E-05</v>
      </c>
      <c r="R281" s="262">
        <f>Q281*H281</f>
        <v>0.00076800000000000002</v>
      </c>
      <c r="S281" s="262">
        <v>0</v>
      </c>
      <c r="T281" s="26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64" t="s">
        <v>222</v>
      </c>
      <c r="AT281" s="264" t="s">
        <v>148</v>
      </c>
      <c r="AU281" s="264" t="s">
        <v>124</v>
      </c>
      <c r="AY281" s="16" t="s">
        <v>145</v>
      </c>
      <c r="BE281" s="139">
        <f>IF(N281="základná",J281,0)</f>
        <v>0</v>
      </c>
      <c r="BF281" s="139">
        <f>IF(N281="znížená",J281,0)</f>
        <v>0</v>
      </c>
      <c r="BG281" s="139">
        <f>IF(N281="zákl. prenesená",J281,0)</f>
        <v>0</v>
      </c>
      <c r="BH281" s="139">
        <f>IF(N281="zníž. prenesená",J281,0)</f>
        <v>0</v>
      </c>
      <c r="BI281" s="139">
        <f>IF(N281="nulová",J281,0)</f>
        <v>0</v>
      </c>
      <c r="BJ281" s="16" t="s">
        <v>124</v>
      </c>
      <c r="BK281" s="265">
        <f>ROUND(I281*H281,3)</f>
        <v>0</v>
      </c>
      <c r="BL281" s="16" t="s">
        <v>222</v>
      </c>
      <c r="BM281" s="264" t="s">
        <v>637</v>
      </c>
    </row>
    <row r="282" s="13" customFormat="1">
      <c r="A282" s="13"/>
      <c r="B282" s="266"/>
      <c r="C282" s="267"/>
      <c r="D282" s="268" t="s">
        <v>154</v>
      </c>
      <c r="E282" s="269" t="s">
        <v>1</v>
      </c>
      <c r="F282" s="270" t="s">
        <v>638</v>
      </c>
      <c r="G282" s="267"/>
      <c r="H282" s="271">
        <v>9.5999999999999996</v>
      </c>
      <c r="I282" s="272"/>
      <c r="J282" s="267"/>
      <c r="K282" s="267"/>
      <c r="L282" s="273"/>
      <c r="M282" s="274"/>
      <c r="N282" s="275"/>
      <c r="O282" s="275"/>
      <c r="P282" s="275"/>
      <c r="Q282" s="275"/>
      <c r="R282" s="275"/>
      <c r="S282" s="275"/>
      <c r="T282" s="27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77" t="s">
        <v>154</v>
      </c>
      <c r="AU282" s="277" t="s">
        <v>124</v>
      </c>
      <c r="AV282" s="13" t="s">
        <v>124</v>
      </c>
      <c r="AW282" s="13" t="s">
        <v>30</v>
      </c>
      <c r="AX282" s="13" t="s">
        <v>82</v>
      </c>
      <c r="AY282" s="277" t="s">
        <v>145</v>
      </c>
    </row>
    <row r="283" s="2" customFormat="1" ht="21.75" customHeight="1">
      <c r="A283" s="39"/>
      <c r="B283" s="40"/>
      <c r="C283" s="289" t="s">
        <v>639</v>
      </c>
      <c r="D283" s="289" t="s">
        <v>241</v>
      </c>
      <c r="E283" s="290" t="s">
        <v>640</v>
      </c>
      <c r="F283" s="291" t="s">
        <v>641</v>
      </c>
      <c r="G283" s="292" t="s">
        <v>636</v>
      </c>
      <c r="H283" s="293">
        <v>9.5999999999999996</v>
      </c>
      <c r="I283" s="294"/>
      <c r="J283" s="293">
        <f>ROUND(I283*H283,3)</f>
        <v>0</v>
      </c>
      <c r="K283" s="295"/>
      <c r="L283" s="296"/>
      <c r="M283" s="297" t="s">
        <v>1</v>
      </c>
      <c r="N283" s="298" t="s">
        <v>43</v>
      </c>
      <c r="O283" s="92"/>
      <c r="P283" s="262">
        <f>O283*H283</f>
        <v>0</v>
      </c>
      <c r="Q283" s="262">
        <v>0.001</v>
      </c>
      <c r="R283" s="262">
        <f>Q283*H283</f>
        <v>0.0095999999999999992</v>
      </c>
      <c r="S283" s="262">
        <v>0</v>
      </c>
      <c r="T283" s="26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64" t="s">
        <v>244</v>
      </c>
      <c r="AT283" s="264" t="s">
        <v>241</v>
      </c>
      <c r="AU283" s="264" t="s">
        <v>124</v>
      </c>
      <c r="AY283" s="16" t="s">
        <v>145</v>
      </c>
      <c r="BE283" s="139">
        <f>IF(N283="základná",J283,0)</f>
        <v>0</v>
      </c>
      <c r="BF283" s="139">
        <f>IF(N283="znížená",J283,0)</f>
        <v>0</v>
      </c>
      <c r="BG283" s="139">
        <f>IF(N283="zákl. prenesená",J283,0)</f>
        <v>0</v>
      </c>
      <c r="BH283" s="139">
        <f>IF(N283="zníž. prenesená",J283,0)</f>
        <v>0</v>
      </c>
      <c r="BI283" s="139">
        <f>IF(N283="nulová",J283,0)</f>
        <v>0</v>
      </c>
      <c r="BJ283" s="16" t="s">
        <v>124</v>
      </c>
      <c r="BK283" s="265">
        <f>ROUND(I283*H283,3)</f>
        <v>0</v>
      </c>
      <c r="BL283" s="16" t="s">
        <v>222</v>
      </c>
      <c r="BM283" s="264" t="s">
        <v>642</v>
      </c>
    </row>
    <row r="284" s="2" customFormat="1" ht="21.75" customHeight="1">
      <c r="A284" s="39"/>
      <c r="B284" s="40"/>
      <c r="C284" s="253" t="s">
        <v>643</v>
      </c>
      <c r="D284" s="253" t="s">
        <v>148</v>
      </c>
      <c r="E284" s="254" t="s">
        <v>644</v>
      </c>
      <c r="F284" s="255" t="s">
        <v>645</v>
      </c>
      <c r="G284" s="256" t="s">
        <v>268</v>
      </c>
      <c r="H284" s="258"/>
      <c r="I284" s="258"/>
      <c r="J284" s="257">
        <f>ROUND(I284*H284,3)</f>
        <v>0</v>
      </c>
      <c r="K284" s="259"/>
      <c r="L284" s="42"/>
      <c r="M284" s="260" t="s">
        <v>1</v>
      </c>
      <c r="N284" s="261" t="s">
        <v>43</v>
      </c>
      <c r="O284" s="92"/>
      <c r="P284" s="262">
        <f>O284*H284</f>
        <v>0</v>
      </c>
      <c r="Q284" s="262">
        <v>0</v>
      </c>
      <c r="R284" s="262">
        <f>Q284*H284</f>
        <v>0</v>
      </c>
      <c r="S284" s="262">
        <v>0</v>
      </c>
      <c r="T284" s="26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64" t="s">
        <v>222</v>
      </c>
      <c r="AT284" s="264" t="s">
        <v>148</v>
      </c>
      <c r="AU284" s="264" t="s">
        <v>124</v>
      </c>
      <c r="AY284" s="16" t="s">
        <v>145</v>
      </c>
      <c r="BE284" s="139">
        <f>IF(N284="základná",J284,0)</f>
        <v>0</v>
      </c>
      <c r="BF284" s="139">
        <f>IF(N284="znížená",J284,0)</f>
        <v>0</v>
      </c>
      <c r="BG284" s="139">
        <f>IF(N284="zákl. prenesená",J284,0)</f>
        <v>0</v>
      </c>
      <c r="BH284" s="139">
        <f>IF(N284="zníž. prenesená",J284,0)</f>
        <v>0</v>
      </c>
      <c r="BI284" s="139">
        <f>IF(N284="nulová",J284,0)</f>
        <v>0</v>
      </c>
      <c r="BJ284" s="16" t="s">
        <v>124</v>
      </c>
      <c r="BK284" s="265">
        <f>ROUND(I284*H284,3)</f>
        <v>0</v>
      </c>
      <c r="BL284" s="16" t="s">
        <v>222</v>
      </c>
      <c r="BM284" s="264" t="s">
        <v>646</v>
      </c>
    </row>
    <row r="285" s="12" customFormat="1" ht="22.8" customHeight="1">
      <c r="A285" s="12"/>
      <c r="B285" s="237"/>
      <c r="C285" s="238"/>
      <c r="D285" s="239" t="s">
        <v>76</v>
      </c>
      <c r="E285" s="251" t="s">
        <v>647</v>
      </c>
      <c r="F285" s="251" t="s">
        <v>648</v>
      </c>
      <c r="G285" s="238"/>
      <c r="H285" s="238"/>
      <c r="I285" s="241"/>
      <c r="J285" s="252">
        <f>BK285</f>
        <v>0</v>
      </c>
      <c r="K285" s="238"/>
      <c r="L285" s="243"/>
      <c r="M285" s="244"/>
      <c r="N285" s="245"/>
      <c r="O285" s="245"/>
      <c r="P285" s="246">
        <f>SUM(P286:P305)</f>
        <v>0</v>
      </c>
      <c r="Q285" s="245"/>
      <c r="R285" s="246">
        <f>SUM(R286:R305)</f>
        <v>0.078228499999999992</v>
      </c>
      <c r="S285" s="245"/>
      <c r="T285" s="247">
        <f>SUM(T286:T305)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48" t="s">
        <v>124</v>
      </c>
      <c r="AT285" s="249" t="s">
        <v>76</v>
      </c>
      <c r="AU285" s="249" t="s">
        <v>82</v>
      </c>
      <c r="AY285" s="248" t="s">
        <v>145</v>
      </c>
      <c r="BK285" s="250">
        <f>SUM(BK286:BK305)</f>
        <v>0</v>
      </c>
    </row>
    <row r="286" s="2" customFormat="1" ht="21.75" customHeight="1">
      <c r="A286" s="39"/>
      <c r="B286" s="40"/>
      <c r="C286" s="253" t="s">
        <v>649</v>
      </c>
      <c r="D286" s="253" t="s">
        <v>148</v>
      </c>
      <c r="E286" s="254" t="s">
        <v>650</v>
      </c>
      <c r="F286" s="255" t="s">
        <v>651</v>
      </c>
      <c r="G286" s="256" t="s">
        <v>268</v>
      </c>
      <c r="H286" s="258"/>
      <c r="I286" s="258"/>
      <c r="J286" s="257">
        <f>ROUND(I286*H286,3)</f>
        <v>0</v>
      </c>
      <c r="K286" s="259"/>
      <c r="L286" s="42"/>
      <c r="M286" s="260" t="s">
        <v>1</v>
      </c>
      <c r="N286" s="261" t="s">
        <v>43</v>
      </c>
      <c r="O286" s="92"/>
      <c r="P286" s="262">
        <f>O286*H286</f>
        <v>0</v>
      </c>
      <c r="Q286" s="262">
        <v>0</v>
      </c>
      <c r="R286" s="262">
        <f>Q286*H286</f>
        <v>0</v>
      </c>
      <c r="S286" s="262">
        <v>0</v>
      </c>
      <c r="T286" s="26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64" t="s">
        <v>222</v>
      </c>
      <c r="AT286" s="264" t="s">
        <v>148</v>
      </c>
      <c r="AU286" s="264" t="s">
        <v>124</v>
      </c>
      <c r="AY286" s="16" t="s">
        <v>145</v>
      </c>
      <c r="BE286" s="139">
        <f>IF(N286="základná",J286,0)</f>
        <v>0</v>
      </c>
      <c r="BF286" s="139">
        <f>IF(N286="znížená",J286,0)</f>
        <v>0</v>
      </c>
      <c r="BG286" s="139">
        <f>IF(N286="zákl. prenesená",J286,0)</f>
        <v>0</v>
      </c>
      <c r="BH286" s="139">
        <f>IF(N286="zníž. prenesená",J286,0)</f>
        <v>0</v>
      </c>
      <c r="BI286" s="139">
        <f>IF(N286="nulová",J286,0)</f>
        <v>0</v>
      </c>
      <c r="BJ286" s="16" t="s">
        <v>124</v>
      </c>
      <c r="BK286" s="265">
        <f>ROUND(I286*H286,3)</f>
        <v>0</v>
      </c>
      <c r="BL286" s="16" t="s">
        <v>222</v>
      </c>
      <c r="BM286" s="264" t="s">
        <v>652</v>
      </c>
    </row>
    <row r="287" s="2" customFormat="1" ht="21.75" customHeight="1">
      <c r="A287" s="39"/>
      <c r="B287" s="40"/>
      <c r="C287" s="253" t="s">
        <v>653</v>
      </c>
      <c r="D287" s="253" t="s">
        <v>148</v>
      </c>
      <c r="E287" s="254" t="s">
        <v>654</v>
      </c>
      <c r="F287" s="255" t="s">
        <v>655</v>
      </c>
      <c r="G287" s="256" t="s">
        <v>199</v>
      </c>
      <c r="H287" s="257">
        <v>6.1500000000000004</v>
      </c>
      <c r="I287" s="258"/>
      <c r="J287" s="257">
        <f>ROUND(I287*H287,3)</f>
        <v>0</v>
      </c>
      <c r="K287" s="259"/>
      <c r="L287" s="42"/>
      <c r="M287" s="260" t="s">
        <v>1</v>
      </c>
      <c r="N287" s="261" t="s">
        <v>43</v>
      </c>
      <c r="O287" s="92"/>
      <c r="P287" s="262">
        <f>O287*H287</f>
        <v>0</v>
      </c>
      <c r="Q287" s="262">
        <v>0</v>
      </c>
      <c r="R287" s="262">
        <f>Q287*H287</f>
        <v>0</v>
      </c>
      <c r="S287" s="262">
        <v>0</v>
      </c>
      <c r="T287" s="26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64" t="s">
        <v>222</v>
      </c>
      <c r="AT287" s="264" t="s">
        <v>148</v>
      </c>
      <c r="AU287" s="264" t="s">
        <v>124</v>
      </c>
      <c r="AY287" s="16" t="s">
        <v>145</v>
      </c>
      <c r="BE287" s="139">
        <f>IF(N287="základná",J287,0)</f>
        <v>0</v>
      </c>
      <c r="BF287" s="139">
        <f>IF(N287="znížená",J287,0)</f>
        <v>0</v>
      </c>
      <c r="BG287" s="139">
        <f>IF(N287="zákl. prenesená",J287,0)</f>
        <v>0</v>
      </c>
      <c r="BH287" s="139">
        <f>IF(N287="zníž. prenesená",J287,0)</f>
        <v>0</v>
      </c>
      <c r="BI287" s="139">
        <f>IF(N287="nulová",J287,0)</f>
        <v>0</v>
      </c>
      <c r="BJ287" s="16" t="s">
        <v>124</v>
      </c>
      <c r="BK287" s="265">
        <f>ROUND(I287*H287,3)</f>
        <v>0</v>
      </c>
      <c r="BL287" s="16" t="s">
        <v>222</v>
      </c>
      <c r="BM287" s="264" t="s">
        <v>656</v>
      </c>
    </row>
    <row r="288" s="13" customFormat="1">
      <c r="A288" s="13"/>
      <c r="B288" s="266"/>
      <c r="C288" s="267"/>
      <c r="D288" s="268" t="s">
        <v>154</v>
      </c>
      <c r="E288" s="269" t="s">
        <v>1</v>
      </c>
      <c r="F288" s="270" t="s">
        <v>657</v>
      </c>
      <c r="G288" s="267"/>
      <c r="H288" s="271">
        <v>6.1500000000000004</v>
      </c>
      <c r="I288" s="272"/>
      <c r="J288" s="267"/>
      <c r="K288" s="267"/>
      <c r="L288" s="273"/>
      <c r="M288" s="274"/>
      <c r="N288" s="275"/>
      <c r="O288" s="275"/>
      <c r="P288" s="275"/>
      <c r="Q288" s="275"/>
      <c r="R288" s="275"/>
      <c r="S288" s="275"/>
      <c r="T288" s="27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7" t="s">
        <v>154</v>
      </c>
      <c r="AU288" s="277" t="s">
        <v>124</v>
      </c>
      <c r="AV288" s="13" t="s">
        <v>124</v>
      </c>
      <c r="AW288" s="13" t="s">
        <v>30</v>
      </c>
      <c r="AX288" s="13" t="s">
        <v>82</v>
      </c>
      <c r="AY288" s="277" t="s">
        <v>145</v>
      </c>
    </row>
    <row r="289" s="2" customFormat="1" ht="21.75" customHeight="1">
      <c r="A289" s="39"/>
      <c r="B289" s="40"/>
      <c r="C289" s="289" t="s">
        <v>658</v>
      </c>
      <c r="D289" s="289" t="s">
        <v>241</v>
      </c>
      <c r="E289" s="290" t="s">
        <v>659</v>
      </c>
      <c r="F289" s="291" t="s">
        <v>660</v>
      </c>
      <c r="G289" s="292" t="s">
        <v>169</v>
      </c>
      <c r="H289" s="293">
        <v>7.2149999999999999</v>
      </c>
      <c r="I289" s="294"/>
      <c r="J289" s="293">
        <f>ROUND(I289*H289,3)</f>
        <v>0</v>
      </c>
      <c r="K289" s="295"/>
      <c r="L289" s="296"/>
      <c r="M289" s="297" t="s">
        <v>1</v>
      </c>
      <c r="N289" s="298" t="s">
        <v>43</v>
      </c>
      <c r="O289" s="92"/>
      <c r="P289" s="262">
        <f>O289*H289</f>
        <v>0</v>
      </c>
      <c r="Q289" s="262">
        <v>0.0083000000000000001</v>
      </c>
      <c r="R289" s="262">
        <f>Q289*H289</f>
        <v>0.0598845</v>
      </c>
      <c r="S289" s="262">
        <v>0</v>
      </c>
      <c r="T289" s="26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64" t="s">
        <v>244</v>
      </c>
      <c r="AT289" s="264" t="s">
        <v>241</v>
      </c>
      <c r="AU289" s="264" t="s">
        <v>124</v>
      </c>
      <c r="AY289" s="16" t="s">
        <v>145</v>
      </c>
      <c r="BE289" s="139">
        <f>IF(N289="základná",J289,0)</f>
        <v>0</v>
      </c>
      <c r="BF289" s="139">
        <f>IF(N289="znížená",J289,0)</f>
        <v>0</v>
      </c>
      <c r="BG289" s="139">
        <f>IF(N289="zákl. prenesená",J289,0)</f>
        <v>0</v>
      </c>
      <c r="BH289" s="139">
        <f>IF(N289="zníž. prenesená",J289,0)</f>
        <v>0</v>
      </c>
      <c r="BI289" s="139">
        <f>IF(N289="nulová",J289,0)</f>
        <v>0</v>
      </c>
      <c r="BJ289" s="16" t="s">
        <v>124</v>
      </c>
      <c r="BK289" s="265">
        <f>ROUND(I289*H289,3)</f>
        <v>0</v>
      </c>
      <c r="BL289" s="16" t="s">
        <v>222</v>
      </c>
      <c r="BM289" s="264" t="s">
        <v>661</v>
      </c>
    </row>
    <row r="290" s="13" customFormat="1">
      <c r="A290" s="13"/>
      <c r="B290" s="266"/>
      <c r="C290" s="267"/>
      <c r="D290" s="268" t="s">
        <v>154</v>
      </c>
      <c r="E290" s="269" t="s">
        <v>1</v>
      </c>
      <c r="F290" s="270" t="s">
        <v>662</v>
      </c>
      <c r="G290" s="267"/>
      <c r="H290" s="271">
        <v>5.1150000000000002</v>
      </c>
      <c r="I290" s="272"/>
      <c r="J290" s="267"/>
      <c r="K290" s="267"/>
      <c r="L290" s="273"/>
      <c r="M290" s="274"/>
      <c r="N290" s="275"/>
      <c r="O290" s="275"/>
      <c r="P290" s="275"/>
      <c r="Q290" s="275"/>
      <c r="R290" s="275"/>
      <c r="S290" s="275"/>
      <c r="T290" s="27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77" t="s">
        <v>154</v>
      </c>
      <c r="AU290" s="277" t="s">
        <v>124</v>
      </c>
      <c r="AV290" s="13" t="s">
        <v>124</v>
      </c>
      <c r="AW290" s="13" t="s">
        <v>30</v>
      </c>
      <c r="AX290" s="13" t="s">
        <v>77</v>
      </c>
      <c r="AY290" s="277" t="s">
        <v>145</v>
      </c>
    </row>
    <row r="291" s="13" customFormat="1">
      <c r="A291" s="13"/>
      <c r="B291" s="266"/>
      <c r="C291" s="267"/>
      <c r="D291" s="268" t="s">
        <v>154</v>
      </c>
      <c r="E291" s="269" t="s">
        <v>1</v>
      </c>
      <c r="F291" s="270" t="s">
        <v>663</v>
      </c>
      <c r="G291" s="267"/>
      <c r="H291" s="271">
        <v>2.1000000000000001</v>
      </c>
      <c r="I291" s="272"/>
      <c r="J291" s="267"/>
      <c r="K291" s="267"/>
      <c r="L291" s="273"/>
      <c r="M291" s="274"/>
      <c r="N291" s="275"/>
      <c r="O291" s="275"/>
      <c r="P291" s="275"/>
      <c r="Q291" s="275"/>
      <c r="R291" s="275"/>
      <c r="S291" s="275"/>
      <c r="T291" s="27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77" t="s">
        <v>154</v>
      </c>
      <c r="AU291" s="277" t="s">
        <v>124</v>
      </c>
      <c r="AV291" s="13" t="s">
        <v>124</v>
      </c>
      <c r="AW291" s="13" t="s">
        <v>30</v>
      </c>
      <c r="AX291" s="13" t="s">
        <v>77</v>
      </c>
      <c r="AY291" s="277" t="s">
        <v>145</v>
      </c>
    </row>
    <row r="292" s="14" customFormat="1">
      <c r="A292" s="14"/>
      <c r="B292" s="278"/>
      <c r="C292" s="279"/>
      <c r="D292" s="268" t="s">
        <v>154</v>
      </c>
      <c r="E292" s="280" t="s">
        <v>1</v>
      </c>
      <c r="F292" s="281" t="s">
        <v>166</v>
      </c>
      <c r="G292" s="279"/>
      <c r="H292" s="282">
        <v>7.2149999999999999</v>
      </c>
      <c r="I292" s="283"/>
      <c r="J292" s="279"/>
      <c r="K292" s="279"/>
      <c r="L292" s="284"/>
      <c r="M292" s="285"/>
      <c r="N292" s="286"/>
      <c r="O292" s="286"/>
      <c r="P292" s="286"/>
      <c r="Q292" s="286"/>
      <c r="R292" s="286"/>
      <c r="S292" s="286"/>
      <c r="T292" s="28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8" t="s">
        <v>154</v>
      </c>
      <c r="AU292" s="288" t="s">
        <v>124</v>
      </c>
      <c r="AV292" s="14" t="s">
        <v>152</v>
      </c>
      <c r="AW292" s="14" t="s">
        <v>30</v>
      </c>
      <c r="AX292" s="14" t="s">
        <v>82</v>
      </c>
      <c r="AY292" s="288" t="s">
        <v>145</v>
      </c>
    </row>
    <row r="293" s="2" customFormat="1" ht="21.75" customHeight="1">
      <c r="A293" s="39"/>
      <c r="B293" s="40"/>
      <c r="C293" s="253" t="s">
        <v>664</v>
      </c>
      <c r="D293" s="253" t="s">
        <v>148</v>
      </c>
      <c r="E293" s="254" t="s">
        <v>665</v>
      </c>
      <c r="F293" s="255" t="s">
        <v>666</v>
      </c>
      <c r="G293" s="256" t="s">
        <v>194</v>
      </c>
      <c r="H293" s="257">
        <v>1</v>
      </c>
      <c r="I293" s="258"/>
      <c r="J293" s="257">
        <f>ROUND(I293*H293,3)</f>
        <v>0</v>
      </c>
      <c r="K293" s="259"/>
      <c r="L293" s="42"/>
      <c r="M293" s="260" t="s">
        <v>1</v>
      </c>
      <c r="N293" s="261" t="s">
        <v>43</v>
      </c>
      <c r="O293" s="92"/>
      <c r="P293" s="262">
        <f>O293*H293</f>
        <v>0</v>
      </c>
      <c r="Q293" s="262">
        <v>0</v>
      </c>
      <c r="R293" s="262">
        <f>Q293*H293</f>
        <v>0</v>
      </c>
      <c r="S293" s="262">
        <v>0</v>
      </c>
      <c r="T293" s="26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64" t="s">
        <v>222</v>
      </c>
      <c r="AT293" s="264" t="s">
        <v>148</v>
      </c>
      <c r="AU293" s="264" t="s">
        <v>124</v>
      </c>
      <c r="AY293" s="16" t="s">
        <v>145</v>
      </c>
      <c r="BE293" s="139">
        <f>IF(N293="základná",J293,0)</f>
        <v>0</v>
      </c>
      <c r="BF293" s="139">
        <f>IF(N293="znížená",J293,0)</f>
        <v>0</v>
      </c>
      <c r="BG293" s="139">
        <f>IF(N293="zákl. prenesená",J293,0)</f>
        <v>0</v>
      </c>
      <c r="BH293" s="139">
        <f>IF(N293="zníž. prenesená",J293,0)</f>
        <v>0</v>
      </c>
      <c r="BI293" s="139">
        <f>IF(N293="nulová",J293,0)</f>
        <v>0</v>
      </c>
      <c r="BJ293" s="16" t="s">
        <v>124</v>
      </c>
      <c r="BK293" s="265">
        <f>ROUND(I293*H293,3)</f>
        <v>0</v>
      </c>
      <c r="BL293" s="16" t="s">
        <v>222</v>
      </c>
      <c r="BM293" s="264" t="s">
        <v>667</v>
      </c>
    </row>
    <row r="294" s="2" customFormat="1" ht="16.5" customHeight="1">
      <c r="A294" s="39"/>
      <c r="B294" s="40"/>
      <c r="C294" s="289" t="s">
        <v>668</v>
      </c>
      <c r="D294" s="289" t="s">
        <v>241</v>
      </c>
      <c r="E294" s="290" t="s">
        <v>669</v>
      </c>
      <c r="F294" s="291" t="s">
        <v>670</v>
      </c>
      <c r="G294" s="292" t="s">
        <v>169</v>
      </c>
      <c r="H294" s="293">
        <v>1.1200000000000001</v>
      </c>
      <c r="I294" s="294"/>
      <c r="J294" s="293">
        <f>ROUND(I294*H294,3)</f>
        <v>0</v>
      </c>
      <c r="K294" s="295"/>
      <c r="L294" s="296"/>
      <c r="M294" s="297" t="s">
        <v>1</v>
      </c>
      <c r="N294" s="298" t="s">
        <v>43</v>
      </c>
      <c r="O294" s="92"/>
      <c r="P294" s="262">
        <f>O294*H294</f>
        <v>0</v>
      </c>
      <c r="Q294" s="262">
        <v>0.0086999999999999994</v>
      </c>
      <c r="R294" s="262">
        <f>Q294*H294</f>
        <v>0.0097440000000000009</v>
      </c>
      <c r="S294" s="262">
        <v>0</v>
      </c>
      <c r="T294" s="26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64" t="s">
        <v>244</v>
      </c>
      <c r="AT294" s="264" t="s">
        <v>241</v>
      </c>
      <c r="AU294" s="264" t="s">
        <v>124</v>
      </c>
      <c r="AY294" s="16" t="s">
        <v>145</v>
      </c>
      <c r="BE294" s="139">
        <f>IF(N294="základná",J294,0)</f>
        <v>0</v>
      </c>
      <c r="BF294" s="139">
        <f>IF(N294="znížená",J294,0)</f>
        <v>0</v>
      </c>
      <c r="BG294" s="139">
        <f>IF(N294="zákl. prenesená",J294,0)</f>
        <v>0</v>
      </c>
      <c r="BH294" s="139">
        <f>IF(N294="zníž. prenesená",J294,0)</f>
        <v>0</v>
      </c>
      <c r="BI294" s="139">
        <f>IF(N294="nulová",J294,0)</f>
        <v>0</v>
      </c>
      <c r="BJ294" s="16" t="s">
        <v>124</v>
      </c>
      <c r="BK294" s="265">
        <f>ROUND(I294*H294,3)</f>
        <v>0</v>
      </c>
      <c r="BL294" s="16" t="s">
        <v>222</v>
      </c>
      <c r="BM294" s="264" t="s">
        <v>671</v>
      </c>
    </row>
    <row r="295" s="13" customFormat="1">
      <c r="A295" s="13"/>
      <c r="B295" s="266"/>
      <c r="C295" s="267"/>
      <c r="D295" s="268" t="s">
        <v>154</v>
      </c>
      <c r="E295" s="269" t="s">
        <v>1</v>
      </c>
      <c r="F295" s="270" t="s">
        <v>672</v>
      </c>
      <c r="G295" s="267"/>
      <c r="H295" s="271">
        <v>1.1200000000000001</v>
      </c>
      <c r="I295" s="272"/>
      <c r="J295" s="267"/>
      <c r="K295" s="267"/>
      <c r="L295" s="273"/>
      <c r="M295" s="274"/>
      <c r="N295" s="275"/>
      <c r="O295" s="275"/>
      <c r="P295" s="275"/>
      <c r="Q295" s="275"/>
      <c r="R295" s="275"/>
      <c r="S295" s="275"/>
      <c r="T295" s="27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77" t="s">
        <v>154</v>
      </c>
      <c r="AU295" s="277" t="s">
        <v>124</v>
      </c>
      <c r="AV295" s="13" t="s">
        <v>124</v>
      </c>
      <c r="AW295" s="13" t="s">
        <v>30</v>
      </c>
      <c r="AX295" s="13" t="s">
        <v>82</v>
      </c>
      <c r="AY295" s="277" t="s">
        <v>145</v>
      </c>
    </row>
    <row r="296" s="2" customFormat="1" ht="21.75" customHeight="1">
      <c r="A296" s="39"/>
      <c r="B296" s="40"/>
      <c r="C296" s="253" t="s">
        <v>673</v>
      </c>
      <c r="D296" s="253" t="s">
        <v>148</v>
      </c>
      <c r="E296" s="254" t="s">
        <v>674</v>
      </c>
      <c r="F296" s="255" t="s">
        <v>675</v>
      </c>
      <c r="G296" s="256" t="s">
        <v>194</v>
      </c>
      <c r="H296" s="257">
        <v>2</v>
      </c>
      <c r="I296" s="258"/>
      <c r="J296" s="257">
        <f>ROUND(I296*H296,3)</f>
        <v>0</v>
      </c>
      <c r="K296" s="259"/>
      <c r="L296" s="42"/>
      <c r="M296" s="260" t="s">
        <v>1</v>
      </c>
      <c r="N296" s="261" t="s">
        <v>43</v>
      </c>
      <c r="O296" s="92"/>
      <c r="P296" s="262">
        <f>O296*H296</f>
        <v>0</v>
      </c>
      <c r="Q296" s="262">
        <v>0</v>
      </c>
      <c r="R296" s="262">
        <f>Q296*H296</f>
        <v>0</v>
      </c>
      <c r="S296" s="262">
        <v>0</v>
      </c>
      <c r="T296" s="26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64" t="s">
        <v>222</v>
      </c>
      <c r="AT296" s="264" t="s">
        <v>148</v>
      </c>
      <c r="AU296" s="264" t="s">
        <v>124</v>
      </c>
      <c r="AY296" s="16" t="s">
        <v>145</v>
      </c>
      <c r="BE296" s="139">
        <f>IF(N296="základná",J296,0)</f>
        <v>0</v>
      </c>
      <c r="BF296" s="139">
        <f>IF(N296="znížená",J296,0)</f>
        <v>0</v>
      </c>
      <c r="BG296" s="139">
        <f>IF(N296="zákl. prenesená",J296,0)</f>
        <v>0</v>
      </c>
      <c r="BH296" s="139">
        <f>IF(N296="zníž. prenesená",J296,0)</f>
        <v>0</v>
      </c>
      <c r="BI296" s="139">
        <f>IF(N296="nulová",J296,0)</f>
        <v>0</v>
      </c>
      <c r="BJ296" s="16" t="s">
        <v>124</v>
      </c>
      <c r="BK296" s="265">
        <f>ROUND(I296*H296,3)</f>
        <v>0</v>
      </c>
      <c r="BL296" s="16" t="s">
        <v>222</v>
      </c>
      <c r="BM296" s="264" t="s">
        <v>676</v>
      </c>
    </row>
    <row r="297" s="2" customFormat="1" ht="16.5" customHeight="1">
      <c r="A297" s="39"/>
      <c r="B297" s="40"/>
      <c r="C297" s="289" t="s">
        <v>677</v>
      </c>
      <c r="D297" s="289" t="s">
        <v>241</v>
      </c>
      <c r="E297" s="290" t="s">
        <v>678</v>
      </c>
      <c r="F297" s="291" t="s">
        <v>679</v>
      </c>
      <c r="G297" s="292" t="s">
        <v>194</v>
      </c>
      <c r="H297" s="293">
        <v>1</v>
      </c>
      <c r="I297" s="294"/>
      <c r="J297" s="293">
        <f>ROUND(I297*H297,3)</f>
        <v>0</v>
      </c>
      <c r="K297" s="295"/>
      <c r="L297" s="296"/>
      <c r="M297" s="297" t="s">
        <v>1</v>
      </c>
      <c r="N297" s="298" t="s">
        <v>43</v>
      </c>
      <c r="O297" s="92"/>
      <c r="P297" s="262">
        <f>O297*H297</f>
        <v>0</v>
      </c>
      <c r="Q297" s="262">
        <v>0.0028</v>
      </c>
      <c r="R297" s="262">
        <f>Q297*H297</f>
        <v>0.0028</v>
      </c>
      <c r="S297" s="262">
        <v>0</v>
      </c>
      <c r="T297" s="26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64" t="s">
        <v>244</v>
      </c>
      <c r="AT297" s="264" t="s">
        <v>241</v>
      </c>
      <c r="AU297" s="264" t="s">
        <v>124</v>
      </c>
      <c r="AY297" s="16" t="s">
        <v>145</v>
      </c>
      <c r="BE297" s="139">
        <f>IF(N297="základná",J297,0)</f>
        <v>0</v>
      </c>
      <c r="BF297" s="139">
        <f>IF(N297="znížená",J297,0)</f>
        <v>0</v>
      </c>
      <c r="BG297" s="139">
        <f>IF(N297="zákl. prenesená",J297,0)</f>
        <v>0</v>
      </c>
      <c r="BH297" s="139">
        <f>IF(N297="zníž. prenesená",J297,0)</f>
        <v>0</v>
      </c>
      <c r="BI297" s="139">
        <f>IF(N297="nulová",J297,0)</f>
        <v>0</v>
      </c>
      <c r="BJ297" s="16" t="s">
        <v>124</v>
      </c>
      <c r="BK297" s="265">
        <f>ROUND(I297*H297,3)</f>
        <v>0</v>
      </c>
      <c r="BL297" s="16" t="s">
        <v>222</v>
      </c>
      <c r="BM297" s="264" t="s">
        <v>680</v>
      </c>
    </row>
    <row r="298" s="2" customFormat="1" ht="16.5" customHeight="1">
      <c r="A298" s="39"/>
      <c r="B298" s="40"/>
      <c r="C298" s="289" t="s">
        <v>681</v>
      </c>
      <c r="D298" s="289" t="s">
        <v>241</v>
      </c>
      <c r="E298" s="290" t="s">
        <v>682</v>
      </c>
      <c r="F298" s="291" t="s">
        <v>683</v>
      </c>
      <c r="G298" s="292" t="s">
        <v>194</v>
      </c>
      <c r="H298" s="293">
        <v>1</v>
      </c>
      <c r="I298" s="294"/>
      <c r="J298" s="293">
        <f>ROUND(I298*H298,3)</f>
        <v>0</v>
      </c>
      <c r="K298" s="295"/>
      <c r="L298" s="296"/>
      <c r="M298" s="297" t="s">
        <v>1</v>
      </c>
      <c r="N298" s="298" t="s">
        <v>43</v>
      </c>
      <c r="O298" s="92"/>
      <c r="P298" s="262">
        <f>O298*H298</f>
        <v>0</v>
      </c>
      <c r="Q298" s="262">
        <v>0.0027000000000000001</v>
      </c>
      <c r="R298" s="262">
        <f>Q298*H298</f>
        <v>0.0027000000000000001</v>
      </c>
      <c r="S298" s="262">
        <v>0</v>
      </c>
      <c r="T298" s="26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64" t="s">
        <v>244</v>
      </c>
      <c r="AT298" s="264" t="s">
        <v>241</v>
      </c>
      <c r="AU298" s="264" t="s">
        <v>124</v>
      </c>
      <c r="AY298" s="16" t="s">
        <v>145</v>
      </c>
      <c r="BE298" s="139">
        <f>IF(N298="základná",J298,0)</f>
        <v>0</v>
      </c>
      <c r="BF298" s="139">
        <f>IF(N298="znížená",J298,0)</f>
        <v>0</v>
      </c>
      <c r="BG298" s="139">
        <f>IF(N298="zákl. prenesená",J298,0)</f>
        <v>0</v>
      </c>
      <c r="BH298" s="139">
        <f>IF(N298="zníž. prenesená",J298,0)</f>
        <v>0</v>
      </c>
      <c r="BI298" s="139">
        <f>IF(N298="nulová",J298,0)</f>
        <v>0</v>
      </c>
      <c r="BJ298" s="16" t="s">
        <v>124</v>
      </c>
      <c r="BK298" s="265">
        <f>ROUND(I298*H298,3)</f>
        <v>0</v>
      </c>
      <c r="BL298" s="16" t="s">
        <v>222</v>
      </c>
      <c r="BM298" s="264" t="s">
        <v>684</v>
      </c>
    </row>
    <row r="299" s="2" customFormat="1" ht="16.5" customHeight="1">
      <c r="A299" s="39"/>
      <c r="B299" s="40"/>
      <c r="C299" s="253" t="s">
        <v>685</v>
      </c>
      <c r="D299" s="253" t="s">
        <v>148</v>
      </c>
      <c r="E299" s="254" t="s">
        <v>686</v>
      </c>
      <c r="F299" s="255" t="s">
        <v>687</v>
      </c>
      <c r="G299" s="256" t="s">
        <v>194</v>
      </c>
      <c r="H299" s="257">
        <v>2</v>
      </c>
      <c r="I299" s="258"/>
      <c r="J299" s="257">
        <f>ROUND(I299*H299,3)</f>
        <v>0</v>
      </c>
      <c r="K299" s="259"/>
      <c r="L299" s="42"/>
      <c r="M299" s="260" t="s">
        <v>1</v>
      </c>
      <c r="N299" s="261" t="s">
        <v>43</v>
      </c>
      <c r="O299" s="92"/>
      <c r="P299" s="262">
        <f>O299*H299</f>
        <v>0</v>
      </c>
      <c r="Q299" s="262">
        <v>0</v>
      </c>
      <c r="R299" s="262">
        <f>Q299*H299</f>
        <v>0</v>
      </c>
      <c r="S299" s="262">
        <v>0</v>
      </c>
      <c r="T299" s="263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64" t="s">
        <v>222</v>
      </c>
      <c r="AT299" s="264" t="s">
        <v>148</v>
      </c>
      <c r="AU299" s="264" t="s">
        <v>124</v>
      </c>
      <c r="AY299" s="16" t="s">
        <v>145</v>
      </c>
      <c r="BE299" s="139">
        <f>IF(N299="základná",J299,0)</f>
        <v>0</v>
      </c>
      <c r="BF299" s="139">
        <f>IF(N299="znížená",J299,0)</f>
        <v>0</v>
      </c>
      <c r="BG299" s="139">
        <f>IF(N299="zákl. prenesená",J299,0)</f>
        <v>0</v>
      </c>
      <c r="BH299" s="139">
        <f>IF(N299="zníž. prenesená",J299,0)</f>
        <v>0</v>
      </c>
      <c r="BI299" s="139">
        <f>IF(N299="nulová",J299,0)</f>
        <v>0</v>
      </c>
      <c r="BJ299" s="16" t="s">
        <v>124</v>
      </c>
      <c r="BK299" s="265">
        <f>ROUND(I299*H299,3)</f>
        <v>0</v>
      </c>
      <c r="BL299" s="16" t="s">
        <v>222</v>
      </c>
      <c r="BM299" s="264" t="s">
        <v>688</v>
      </c>
    </row>
    <row r="300" s="2" customFormat="1" ht="21.75" customHeight="1">
      <c r="A300" s="39"/>
      <c r="B300" s="40"/>
      <c r="C300" s="289" t="s">
        <v>689</v>
      </c>
      <c r="D300" s="289" t="s">
        <v>241</v>
      </c>
      <c r="E300" s="290" t="s">
        <v>690</v>
      </c>
      <c r="F300" s="291" t="s">
        <v>691</v>
      </c>
      <c r="G300" s="292" t="s">
        <v>194</v>
      </c>
      <c r="H300" s="293">
        <v>1</v>
      </c>
      <c r="I300" s="294"/>
      <c r="J300" s="293">
        <f>ROUND(I300*H300,3)</f>
        <v>0</v>
      </c>
      <c r="K300" s="295"/>
      <c r="L300" s="296"/>
      <c r="M300" s="297" t="s">
        <v>1</v>
      </c>
      <c r="N300" s="298" t="s">
        <v>43</v>
      </c>
      <c r="O300" s="92"/>
      <c r="P300" s="262">
        <f>O300*H300</f>
        <v>0</v>
      </c>
      <c r="Q300" s="262">
        <v>0.0016000000000000001</v>
      </c>
      <c r="R300" s="262">
        <f>Q300*H300</f>
        <v>0.0016000000000000001</v>
      </c>
      <c r="S300" s="262">
        <v>0</v>
      </c>
      <c r="T300" s="26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64" t="s">
        <v>244</v>
      </c>
      <c r="AT300" s="264" t="s">
        <v>241</v>
      </c>
      <c r="AU300" s="264" t="s">
        <v>124</v>
      </c>
      <c r="AY300" s="16" t="s">
        <v>145</v>
      </c>
      <c r="BE300" s="139">
        <f>IF(N300="základná",J300,0)</f>
        <v>0</v>
      </c>
      <c r="BF300" s="139">
        <f>IF(N300="znížená",J300,0)</f>
        <v>0</v>
      </c>
      <c r="BG300" s="139">
        <f>IF(N300="zákl. prenesená",J300,0)</f>
        <v>0</v>
      </c>
      <c r="BH300" s="139">
        <f>IF(N300="zníž. prenesená",J300,0)</f>
        <v>0</v>
      </c>
      <c r="BI300" s="139">
        <f>IF(N300="nulová",J300,0)</f>
        <v>0</v>
      </c>
      <c r="BJ300" s="16" t="s">
        <v>124</v>
      </c>
      <c r="BK300" s="265">
        <f>ROUND(I300*H300,3)</f>
        <v>0</v>
      </c>
      <c r="BL300" s="16" t="s">
        <v>222</v>
      </c>
      <c r="BM300" s="264" t="s">
        <v>692</v>
      </c>
    </row>
    <row r="301" s="2" customFormat="1" ht="21.75" customHeight="1">
      <c r="A301" s="39"/>
      <c r="B301" s="40"/>
      <c r="C301" s="289" t="s">
        <v>693</v>
      </c>
      <c r="D301" s="289" t="s">
        <v>241</v>
      </c>
      <c r="E301" s="290" t="s">
        <v>694</v>
      </c>
      <c r="F301" s="291" t="s">
        <v>695</v>
      </c>
      <c r="G301" s="292" t="s">
        <v>194</v>
      </c>
      <c r="H301" s="293">
        <v>1</v>
      </c>
      <c r="I301" s="294"/>
      <c r="J301" s="293">
        <f>ROUND(I301*H301,3)</f>
        <v>0</v>
      </c>
      <c r="K301" s="295"/>
      <c r="L301" s="296"/>
      <c r="M301" s="297" t="s">
        <v>1</v>
      </c>
      <c r="N301" s="298" t="s">
        <v>43</v>
      </c>
      <c r="O301" s="92"/>
      <c r="P301" s="262">
        <f>O301*H301</f>
        <v>0</v>
      </c>
      <c r="Q301" s="262">
        <v>0.0011000000000000001</v>
      </c>
      <c r="R301" s="262">
        <f>Q301*H301</f>
        <v>0.0011000000000000001</v>
      </c>
      <c r="S301" s="262">
        <v>0</v>
      </c>
      <c r="T301" s="26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64" t="s">
        <v>244</v>
      </c>
      <c r="AT301" s="264" t="s">
        <v>241</v>
      </c>
      <c r="AU301" s="264" t="s">
        <v>124</v>
      </c>
      <c r="AY301" s="16" t="s">
        <v>145</v>
      </c>
      <c r="BE301" s="139">
        <f>IF(N301="základná",J301,0)</f>
        <v>0</v>
      </c>
      <c r="BF301" s="139">
        <f>IF(N301="znížená",J301,0)</f>
        <v>0</v>
      </c>
      <c r="BG301" s="139">
        <f>IF(N301="zákl. prenesená",J301,0)</f>
        <v>0</v>
      </c>
      <c r="BH301" s="139">
        <f>IF(N301="zníž. prenesená",J301,0)</f>
        <v>0</v>
      </c>
      <c r="BI301" s="139">
        <f>IF(N301="nulová",J301,0)</f>
        <v>0</v>
      </c>
      <c r="BJ301" s="16" t="s">
        <v>124</v>
      </c>
      <c r="BK301" s="265">
        <f>ROUND(I301*H301,3)</f>
        <v>0</v>
      </c>
      <c r="BL301" s="16" t="s">
        <v>222</v>
      </c>
      <c r="BM301" s="264" t="s">
        <v>696</v>
      </c>
    </row>
    <row r="302" s="2" customFormat="1" ht="16.5" customHeight="1">
      <c r="A302" s="39"/>
      <c r="B302" s="40"/>
      <c r="C302" s="253" t="s">
        <v>697</v>
      </c>
      <c r="D302" s="253" t="s">
        <v>148</v>
      </c>
      <c r="E302" s="254" t="s">
        <v>698</v>
      </c>
      <c r="F302" s="255" t="s">
        <v>699</v>
      </c>
      <c r="G302" s="256" t="s">
        <v>194</v>
      </c>
      <c r="H302" s="257">
        <v>4</v>
      </c>
      <c r="I302" s="258"/>
      <c r="J302" s="257">
        <f>ROUND(I302*H302,3)</f>
        <v>0</v>
      </c>
      <c r="K302" s="259"/>
      <c r="L302" s="42"/>
      <c r="M302" s="260" t="s">
        <v>1</v>
      </c>
      <c r="N302" s="261" t="s">
        <v>43</v>
      </c>
      <c r="O302" s="92"/>
      <c r="P302" s="262">
        <f>O302*H302</f>
        <v>0</v>
      </c>
      <c r="Q302" s="262">
        <v>0</v>
      </c>
      <c r="R302" s="262">
        <f>Q302*H302</f>
        <v>0</v>
      </c>
      <c r="S302" s="262">
        <v>0</v>
      </c>
      <c r="T302" s="26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64" t="s">
        <v>222</v>
      </c>
      <c r="AT302" s="264" t="s">
        <v>148</v>
      </c>
      <c r="AU302" s="264" t="s">
        <v>124</v>
      </c>
      <c r="AY302" s="16" t="s">
        <v>145</v>
      </c>
      <c r="BE302" s="139">
        <f>IF(N302="základná",J302,0)</f>
        <v>0</v>
      </c>
      <c r="BF302" s="139">
        <f>IF(N302="znížená",J302,0)</f>
        <v>0</v>
      </c>
      <c r="BG302" s="139">
        <f>IF(N302="zákl. prenesená",J302,0)</f>
        <v>0</v>
      </c>
      <c r="BH302" s="139">
        <f>IF(N302="zníž. prenesená",J302,0)</f>
        <v>0</v>
      </c>
      <c r="BI302" s="139">
        <f>IF(N302="nulová",J302,0)</f>
        <v>0</v>
      </c>
      <c r="BJ302" s="16" t="s">
        <v>124</v>
      </c>
      <c r="BK302" s="265">
        <f>ROUND(I302*H302,3)</f>
        <v>0</v>
      </c>
      <c r="BL302" s="16" t="s">
        <v>222</v>
      </c>
      <c r="BM302" s="264" t="s">
        <v>700</v>
      </c>
    </row>
    <row r="303" s="2" customFormat="1" ht="16.5" customHeight="1">
      <c r="A303" s="39"/>
      <c r="B303" s="40"/>
      <c r="C303" s="289" t="s">
        <v>701</v>
      </c>
      <c r="D303" s="289" t="s">
        <v>241</v>
      </c>
      <c r="E303" s="290" t="s">
        <v>702</v>
      </c>
      <c r="F303" s="291" t="s">
        <v>703</v>
      </c>
      <c r="G303" s="292" t="s">
        <v>194</v>
      </c>
      <c r="H303" s="293">
        <v>3</v>
      </c>
      <c r="I303" s="294"/>
      <c r="J303" s="293">
        <f>ROUND(I303*H303,3)</f>
        <v>0</v>
      </c>
      <c r="K303" s="295"/>
      <c r="L303" s="296"/>
      <c r="M303" s="297" t="s">
        <v>1</v>
      </c>
      <c r="N303" s="298" t="s">
        <v>43</v>
      </c>
      <c r="O303" s="92"/>
      <c r="P303" s="262">
        <f>O303*H303</f>
        <v>0</v>
      </c>
      <c r="Q303" s="262">
        <v>0.00010000000000000001</v>
      </c>
      <c r="R303" s="262">
        <f>Q303*H303</f>
        <v>0.00030000000000000003</v>
      </c>
      <c r="S303" s="262">
        <v>0</v>
      </c>
      <c r="T303" s="26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64" t="s">
        <v>244</v>
      </c>
      <c r="AT303" s="264" t="s">
        <v>241</v>
      </c>
      <c r="AU303" s="264" t="s">
        <v>124</v>
      </c>
      <c r="AY303" s="16" t="s">
        <v>145</v>
      </c>
      <c r="BE303" s="139">
        <f>IF(N303="základná",J303,0)</f>
        <v>0</v>
      </c>
      <c r="BF303" s="139">
        <f>IF(N303="znížená",J303,0)</f>
        <v>0</v>
      </c>
      <c r="BG303" s="139">
        <f>IF(N303="zákl. prenesená",J303,0)</f>
        <v>0</v>
      </c>
      <c r="BH303" s="139">
        <f>IF(N303="zníž. prenesená",J303,0)</f>
        <v>0</v>
      </c>
      <c r="BI303" s="139">
        <f>IF(N303="nulová",J303,0)</f>
        <v>0</v>
      </c>
      <c r="BJ303" s="16" t="s">
        <v>124</v>
      </c>
      <c r="BK303" s="265">
        <f>ROUND(I303*H303,3)</f>
        <v>0</v>
      </c>
      <c r="BL303" s="16" t="s">
        <v>222</v>
      </c>
      <c r="BM303" s="264" t="s">
        <v>704</v>
      </c>
    </row>
    <row r="304" s="2" customFormat="1" ht="16.5" customHeight="1">
      <c r="A304" s="39"/>
      <c r="B304" s="40"/>
      <c r="C304" s="289" t="s">
        <v>705</v>
      </c>
      <c r="D304" s="289" t="s">
        <v>241</v>
      </c>
      <c r="E304" s="290" t="s">
        <v>706</v>
      </c>
      <c r="F304" s="291" t="s">
        <v>707</v>
      </c>
      <c r="G304" s="292" t="s">
        <v>194</v>
      </c>
      <c r="H304" s="293">
        <v>1</v>
      </c>
      <c r="I304" s="294"/>
      <c r="J304" s="293">
        <f>ROUND(I304*H304,3)</f>
        <v>0</v>
      </c>
      <c r="K304" s="295"/>
      <c r="L304" s="296"/>
      <c r="M304" s="297" t="s">
        <v>1</v>
      </c>
      <c r="N304" s="298" t="s">
        <v>43</v>
      </c>
      <c r="O304" s="92"/>
      <c r="P304" s="262">
        <f>O304*H304</f>
        <v>0</v>
      </c>
      <c r="Q304" s="262">
        <v>0.00010000000000000001</v>
      </c>
      <c r="R304" s="262">
        <f>Q304*H304</f>
        <v>0.00010000000000000001</v>
      </c>
      <c r="S304" s="262">
        <v>0</v>
      </c>
      <c r="T304" s="26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64" t="s">
        <v>244</v>
      </c>
      <c r="AT304" s="264" t="s">
        <v>241</v>
      </c>
      <c r="AU304" s="264" t="s">
        <v>124</v>
      </c>
      <c r="AY304" s="16" t="s">
        <v>145</v>
      </c>
      <c r="BE304" s="139">
        <f>IF(N304="základná",J304,0)</f>
        <v>0</v>
      </c>
      <c r="BF304" s="139">
        <f>IF(N304="znížená",J304,0)</f>
        <v>0</v>
      </c>
      <c r="BG304" s="139">
        <f>IF(N304="zákl. prenesená",J304,0)</f>
        <v>0</v>
      </c>
      <c r="BH304" s="139">
        <f>IF(N304="zníž. prenesená",J304,0)</f>
        <v>0</v>
      </c>
      <c r="BI304" s="139">
        <f>IF(N304="nulová",J304,0)</f>
        <v>0</v>
      </c>
      <c r="BJ304" s="16" t="s">
        <v>124</v>
      </c>
      <c r="BK304" s="265">
        <f>ROUND(I304*H304,3)</f>
        <v>0</v>
      </c>
      <c r="BL304" s="16" t="s">
        <v>222</v>
      </c>
      <c r="BM304" s="264" t="s">
        <v>708</v>
      </c>
    </row>
    <row r="305" s="2" customFormat="1" ht="21.75" customHeight="1">
      <c r="A305" s="39"/>
      <c r="B305" s="40"/>
      <c r="C305" s="253" t="s">
        <v>709</v>
      </c>
      <c r="D305" s="253" t="s">
        <v>148</v>
      </c>
      <c r="E305" s="254" t="s">
        <v>710</v>
      </c>
      <c r="F305" s="255" t="s">
        <v>711</v>
      </c>
      <c r="G305" s="256" t="s">
        <v>268</v>
      </c>
      <c r="H305" s="258"/>
      <c r="I305" s="258"/>
      <c r="J305" s="257">
        <f>ROUND(I305*H305,3)</f>
        <v>0</v>
      </c>
      <c r="K305" s="259"/>
      <c r="L305" s="42"/>
      <c r="M305" s="260" t="s">
        <v>1</v>
      </c>
      <c r="N305" s="261" t="s">
        <v>43</v>
      </c>
      <c r="O305" s="92"/>
      <c r="P305" s="262">
        <f>O305*H305</f>
        <v>0</v>
      </c>
      <c r="Q305" s="262">
        <v>0</v>
      </c>
      <c r="R305" s="262">
        <f>Q305*H305</f>
        <v>0</v>
      </c>
      <c r="S305" s="262">
        <v>0</v>
      </c>
      <c r="T305" s="26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64" t="s">
        <v>222</v>
      </c>
      <c r="AT305" s="264" t="s">
        <v>148</v>
      </c>
      <c r="AU305" s="264" t="s">
        <v>124</v>
      </c>
      <c r="AY305" s="16" t="s">
        <v>145</v>
      </c>
      <c r="BE305" s="139">
        <f>IF(N305="základná",J305,0)</f>
        <v>0</v>
      </c>
      <c r="BF305" s="139">
        <f>IF(N305="znížená",J305,0)</f>
        <v>0</v>
      </c>
      <c r="BG305" s="139">
        <f>IF(N305="zákl. prenesená",J305,0)</f>
        <v>0</v>
      </c>
      <c r="BH305" s="139">
        <f>IF(N305="zníž. prenesená",J305,0)</f>
        <v>0</v>
      </c>
      <c r="BI305" s="139">
        <f>IF(N305="nulová",J305,0)</f>
        <v>0</v>
      </c>
      <c r="BJ305" s="16" t="s">
        <v>124</v>
      </c>
      <c r="BK305" s="265">
        <f>ROUND(I305*H305,3)</f>
        <v>0</v>
      </c>
      <c r="BL305" s="16" t="s">
        <v>222</v>
      </c>
      <c r="BM305" s="264" t="s">
        <v>712</v>
      </c>
    </row>
    <row r="306" s="12" customFormat="1" ht="22.8" customHeight="1">
      <c r="A306" s="12"/>
      <c r="B306" s="237"/>
      <c r="C306" s="238"/>
      <c r="D306" s="239" t="s">
        <v>76</v>
      </c>
      <c r="E306" s="251" t="s">
        <v>713</v>
      </c>
      <c r="F306" s="251" t="s">
        <v>714</v>
      </c>
      <c r="G306" s="238"/>
      <c r="H306" s="238"/>
      <c r="I306" s="241"/>
      <c r="J306" s="252">
        <f>BK306</f>
        <v>0</v>
      </c>
      <c r="K306" s="238"/>
      <c r="L306" s="243"/>
      <c r="M306" s="244"/>
      <c r="N306" s="245"/>
      <c r="O306" s="245"/>
      <c r="P306" s="246">
        <f>SUM(P307:P320)</f>
        <v>0</v>
      </c>
      <c r="Q306" s="245"/>
      <c r="R306" s="246">
        <f>SUM(R307:R320)</f>
        <v>0.03492994</v>
      </c>
      <c r="S306" s="245"/>
      <c r="T306" s="247">
        <f>SUM(T307:T320)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48" t="s">
        <v>124</v>
      </c>
      <c r="AT306" s="249" t="s">
        <v>76</v>
      </c>
      <c r="AU306" s="249" t="s">
        <v>82</v>
      </c>
      <c r="AY306" s="248" t="s">
        <v>145</v>
      </c>
      <c r="BK306" s="250">
        <f>SUM(BK307:BK320)</f>
        <v>0</v>
      </c>
    </row>
    <row r="307" s="2" customFormat="1" ht="21.75" customHeight="1">
      <c r="A307" s="39"/>
      <c r="B307" s="40"/>
      <c r="C307" s="253" t="s">
        <v>715</v>
      </c>
      <c r="D307" s="253" t="s">
        <v>148</v>
      </c>
      <c r="E307" s="254" t="s">
        <v>716</v>
      </c>
      <c r="F307" s="255" t="s">
        <v>717</v>
      </c>
      <c r="G307" s="256" t="s">
        <v>169</v>
      </c>
      <c r="H307" s="257">
        <v>0.83999999999999997</v>
      </c>
      <c r="I307" s="258"/>
      <c r="J307" s="257">
        <f>ROUND(I307*H307,3)</f>
        <v>0</v>
      </c>
      <c r="K307" s="259"/>
      <c r="L307" s="42"/>
      <c r="M307" s="260" t="s">
        <v>1</v>
      </c>
      <c r="N307" s="261" t="s">
        <v>43</v>
      </c>
      <c r="O307" s="92"/>
      <c r="P307" s="262">
        <f>O307*H307</f>
        <v>0</v>
      </c>
      <c r="Q307" s="262">
        <v>0.00027999999999999998</v>
      </c>
      <c r="R307" s="262">
        <f>Q307*H307</f>
        <v>0.00023519999999999997</v>
      </c>
      <c r="S307" s="262">
        <v>0</v>
      </c>
      <c r="T307" s="26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64" t="s">
        <v>222</v>
      </c>
      <c r="AT307" s="264" t="s">
        <v>148</v>
      </c>
      <c r="AU307" s="264" t="s">
        <v>124</v>
      </c>
      <c r="AY307" s="16" t="s">
        <v>145</v>
      </c>
      <c r="BE307" s="139">
        <f>IF(N307="základná",J307,0)</f>
        <v>0</v>
      </c>
      <c r="BF307" s="139">
        <f>IF(N307="znížená",J307,0)</f>
        <v>0</v>
      </c>
      <c r="BG307" s="139">
        <f>IF(N307="zákl. prenesená",J307,0)</f>
        <v>0</v>
      </c>
      <c r="BH307" s="139">
        <f>IF(N307="zníž. prenesená",J307,0)</f>
        <v>0</v>
      </c>
      <c r="BI307" s="139">
        <f>IF(N307="nulová",J307,0)</f>
        <v>0</v>
      </c>
      <c r="BJ307" s="16" t="s">
        <v>124</v>
      </c>
      <c r="BK307" s="265">
        <f>ROUND(I307*H307,3)</f>
        <v>0</v>
      </c>
      <c r="BL307" s="16" t="s">
        <v>222</v>
      </c>
      <c r="BM307" s="264" t="s">
        <v>718</v>
      </c>
    </row>
    <row r="308" s="13" customFormat="1">
      <c r="A308" s="13"/>
      <c r="B308" s="266"/>
      <c r="C308" s="267"/>
      <c r="D308" s="268" t="s">
        <v>154</v>
      </c>
      <c r="E308" s="269" t="s">
        <v>1</v>
      </c>
      <c r="F308" s="270" t="s">
        <v>719</v>
      </c>
      <c r="G308" s="267"/>
      <c r="H308" s="271">
        <v>0.83999999999999997</v>
      </c>
      <c r="I308" s="272"/>
      <c r="J308" s="267"/>
      <c r="K308" s="267"/>
      <c r="L308" s="273"/>
      <c r="M308" s="274"/>
      <c r="N308" s="275"/>
      <c r="O308" s="275"/>
      <c r="P308" s="275"/>
      <c r="Q308" s="275"/>
      <c r="R308" s="275"/>
      <c r="S308" s="275"/>
      <c r="T308" s="27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77" t="s">
        <v>154</v>
      </c>
      <c r="AU308" s="277" t="s">
        <v>124</v>
      </c>
      <c r="AV308" s="13" t="s">
        <v>124</v>
      </c>
      <c r="AW308" s="13" t="s">
        <v>30</v>
      </c>
      <c r="AX308" s="13" t="s">
        <v>82</v>
      </c>
      <c r="AY308" s="277" t="s">
        <v>145</v>
      </c>
    </row>
    <row r="309" s="2" customFormat="1" ht="21.75" customHeight="1">
      <c r="A309" s="39"/>
      <c r="B309" s="40"/>
      <c r="C309" s="253" t="s">
        <v>720</v>
      </c>
      <c r="D309" s="253" t="s">
        <v>148</v>
      </c>
      <c r="E309" s="254" t="s">
        <v>721</v>
      </c>
      <c r="F309" s="255" t="s">
        <v>722</v>
      </c>
      <c r="G309" s="256" t="s">
        <v>199</v>
      </c>
      <c r="H309" s="257">
        <v>75.599999999999994</v>
      </c>
      <c r="I309" s="258"/>
      <c r="J309" s="257">
        <f>ROUND(I309*H309,3)</f>
        <v>0</v>
      </c>
      <c r="K309" s="259"/>
      <c r="L309" s="42"/>
      <c r="M309" s="260" t="s">
        <v>1</v>
      </c>
      <c r="N309" s="261" t="s">
        <v>43</v>
      </c>
      <c r="O309" s="92"/>
      <c r="P309" s="262">
        <f>O309*H309</f>
        <v>0</v>
      </c>
      <c r="Q309" s="262">
        <v>9.0000000000000006E-05</v>
      </c>
      <c r="R309" s="262">
        <f>Q309*H309</f>
        <v>0.0068040000000000002</v>
      </c>
      <c r="S309" s="262">
        <v>0</v>
      </c>
      <c r="T309" s="26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64" t="s">
        <v>222</v>
      </c>
      <c r="AT309" s="264" t="s">
        <v>148</v>
      </c>
      <c r="AU309" s="264" t="s">
        <v>124</v>
      </c>
      <c r="AY309" s="16" t="s">
        <v>145</v>
      </c>
      <c r="BE309" s="139">
        <f>IF(N309="základná",J309,0)</f>
        <v>0</v>
      </c>
      <c r="BF309" s="139">
        <f>IF(N309="znížená",J309,0)</f>
        <v>0</v>
      </c>
      <c r="BG309" s="139">
        <f>IF(N309="zákl. prenesená",J309,0)</f>
        <v>0</v>
      </c>
      <c r="BH309" s="139">
        <f>IF(N309="zníž. prenesená",J309,0)</f>
        <v>0</v>
      </c>
      <c r="BI309" s="139">
        <f>IF(N309="nulová",J309,0)</f>
        <v>0</v>
      </c>
      <c r="BJ309" s="16" t="s">
        <v>124</v>
      </c>
      <c r="BK309" s="265">
        <f>ROUND(I309*H309,3)</f>
        <v>0</v>
      </c>
      <c r="BL309" s="16" t="s">
        <v>222</v>
      </c>
      <c r="BM309" s="264" t="s">
        <v>723</v>
      </c>
    </row>
    <row r="310" s="13" customFormat="1">
      <c r="A310" s="13"/>
      <c r="B310" s="266"/>
      <c r="C310" s="267"/>
      <c r="D310" s="268" t="s">
        <v>154</v>
      </c>
      <c r="E310" s="269" t="s">
        <v>1</v>
      </c>
      <c r="F310" s="270" t="s">
        <v>724</v>
      </c>
      <c r="G310" s="267"/>
      <c r="H310" s="271">
        <v>72</v>
      </c>
      <c r="I310" s="272"/>
      <c r="J310" s="267"/>
      <c r="K310" s="267"/>
      <c r="L310" s="273"/>
      <c r="M310" s="274"/>
      <c r="N310" s="275"/>
      <c r="O310" s="275"/>
      <c r="P310" s="275"/>
      <c r="Q310" s="275"/>
      <c r="R310" s="275"/>
      <c r="S310" s="275"/>
      <c r="T310" s="27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77" t="s">
        <v>154</v>
      </c>
      <c r="AU310" s="277" t="s">
        <v>124</v>
      </c>
      <c r="AV310" s="13" t="s">
        <v>124</v>
      </c>
      <c r="AW310" s="13" t="s">
        <v>30</v>
      </c>
      <c r="AX310" s="13" t="s">
        <v>77</v>
      </c>
      <c r="AY310" s="277" t="s">
        <v>145</v>
      </c>
    </row>
    <row r="311" s="13" customFormat="1">
      <c r="A311" s="13"/>
      <c r="B311" s="266"/>
      <c r="C311" s="267"/>
      <c r="D311" s="268" t="s">
        <v>154</v>
      </c>
      <c r="E311" s="269" t="s">
        <v>1</v>
      </c>
      <c r="F311" s="270" t="s">
        <v>725</v>
      </c>
      <c r="G311" s="267"/>
      <c r="H311" s="271">
        <v>3.6000000000000001</v>
      </c>
      <c r="I311" s="272"/>
      <c r="J311" s="267"/>
      <c r="K311" s="267"/>
      <c r="L311" s="273"/>
      <c r="M311" s="274"/>
      <c r="N311" s="275"/>
      <c r="O311" s="275"/>
      <c r="P311" s="275"/>
      <c r="Q311" s="275"/>
      <c r="R311" s="275"/>
      <c r="S311" s="275"/>
      <c r="T311" s="27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77" t="s">
        <v>154</v>
      </c>
      <c r="AU311" s="277" t="s">
        <v>124</v>
      </c>
      <c r="AV311" s="13" t="s">
        <v>124</v>
      </c>
      <c r="AW311" s="13" t="s">
        <v>30</v>
      </c>
      <c r="AX311" s="13" t="s">
        <v>77</v>
      </c>
      <c r="AY311" s="277" t="s">
        <v>145</v>
      </c>
    </row>
    <row r="312" s="14" customFormat="1">
      <c r="A312" s="14"/>
      <c r="B312" s="278"/>
      <c r="C312" s="279"/>
      <c r="D312" s="268" t="s">
        <v>154</v>
      </c>
      <c r="E312" s="280" t="s">
        <v>1</v>
      </c>
      <c r="F312" s="281" t="s">
        <v>166</v>
      </c>
      <c r="G312" s="279"/>
      <c r="H312" s="282">
        <v>75.599999999999994</v>
      </c>
      <c r="I312" s="283"/>
      <c r="J312" s="279"/>
      <c r="K312" s="279"/>
      <c r="L312" s="284"/>
      <c r="M312" s="285"/>
      <c r="N312" s="286"/>
      <c r="O312" s="286"/>
      <c r="P312" s="286"/>
      <c r="Q312" s="286"/>
      <c r="R312" s="286"/>
      <c r="S312" s="286"/>
      <c r="T312" s="28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8" t="s">
        <v>154</v>
      </c>
      <c r="AU312" s="288" t="s">
        <v>124</v>
      </c>
      <c r="AV312" s="14" t="s">
        <v>152</v>
      </c>
      <c r="AW312" s="14" t="s">
        <v>30</v>
      </c>
      <c r="AX312" s="14" t="s">
        <v>82</v>
      </c>
      <c r="AY312" s="288" t="s">
        <v>145</v>
      </c>
    </row>
    <row r="313" s="2" customFormat="1" ht="21.75" customHeight="1">
      <c r="A313" s="39"/>
      <c r="B313" s="40"/>
      <c r="C313" s="253" t="s">
        <v>726</v>
      </c>
      <c r="D313" s="253" t="s">
        <v>148</v>
      </c>
      <c r="E313" s="254" t="s">
        <v>727</v>
      </c>
      <c r="F313" s="255" t="s">
        <v>728</v>
      </c>
      <c r="G313" s="256" t="s">
        <v>199</v>
      </c>
      <c r="H313" s="257">
        <v>17</v>
      </c>
      <c r="I313" s="258"/>
      <c r="J313" s="257">
        <f>ROUND(I313*H313,3)</f>
        <v>0</v>
      </c>
      <c r="K313" s="259"/>
      <c r="L313" s="42"/>
      <c r="M313" s="260" t="s">
        <v>1</v>
      </c>
      <c r="N313" s="261" t="s">
        <v>43</v>
      </c>
      <c r="O313" s="92"/>
      <c r="P313" s="262">
        <f>O313*H313</f>
        <v>0</v>
      </c>
      <c r="Q313" s="262">
        <v>0.00012</v>
      </c>
      <c r="R313" s="262">
        <f>Q313*H313</f>
        <v>0.0020400000000000001</v>
      </c>
      <c r="S313" s="262">
        <v>0</v>
      </c>
      <c r="T313" s="263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64" t="s">
        <v>222</v>
      </c>
      <c r="AT313" s="264" t="s">
        <v>148</v>
      </c>
      <c r="AU313" s="264" t="s">
        <v>124</v>
      </c>
      <c r="AY313" s="16" t="s">
        <v>145</v>
      </c>
      <c r="BE313" s="139">
        <f>IF(N313="základná",J313,0)</f>
        <v>0</v>
      </c>
      <c r="BF313" s="139">
        <f>IF(N313="znížená",J313,0)</f>
        <v>0</v>
      </c>
      <c r="BG313" s="139">
        <f>IF(N313="zákl. prenesená",J313,0)</f>
        <v>0</v>
      </c>
      <c r="BH313" s="139">
        <f>IF(N313="zníž. prenesená",J313,0)</f>
        <v>0</v>
      </c>
      <c r="BI313" s="139">
        <f>IF(N313="nulová",J313,0)</f>
        <v>0</v>
      </c>
      <c r="BJ313" s="16" t="s">
        <v>124</v>
      </c>
      <c r="BK313" s="265">
        <f>ROUND(I313*H313,3)</f>
        <v>0</v>
      </c>
      <c r="BL313" s="16" t="s">
        <v>222</v>
      </c>
      <c r="BM313" s="264" t="s">
        <v>729</v>
      </c>
    </row>
    <row r="314" s="13" customFormat="1">
      <c r="A314" s="13"/>
      <c r="B314" s="266"/>
      <c r="C314" s="267"/>
      <c r="D314" s="268" t="s">
        <v>154</v>
      </c>
      <c r="E314" s="269" t="s">
        <v>1</v>
      </c>
      <c r="F314" s="270" t="s">
        <v>730</v>
      </c>
      <c r="G314" s="267"/>
      <c r="H314" s="271">
        <v>17</v>
      </c>
      <c r="I314" s="272"/>
      <c r="J314" s="267"/>
      <c r="K314" s="267"/>
      <c r="L314" s="273"/>
      <c r="M314" s="274"/>
      <c r="N314" s="275"/>
      <c r="O314" s="275"/>
      <c r="P314" s="275"/>
      <c r="Q314" s="275"/>
      <c r="R314" s="275"/>
      <c r="S314" s="275"/>
      <c r="T314" s="27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77" t="s">
        <v>154</v>
      </c>
      <c r="AU314" s="277" t="s">
        <v>124</v>
      </c>
      <c r="AV314" s="13" t="s">
        <v>124</v>
      </c>
      <c r="AW314" s="13" t="s">
        <v>30</v>
      </c>
      <c r="AX314" s="13" t="s">
        <v>82</v>
      </c>
      <c r="AY314" s="277" t="s">
        <v>145</v>
      </c>
    </row>
    <row r="315" s="2" customFormat="1" ht="21.75" customHeight="1">
      <c r="A315" s="39"/>
      <c r="B315" s="40"/>
      <c r="C315" s="253" t="s">
        <v>731</v>
      </c>
      <c r="D315" s="253" t="s">
        <v>148</v>
      </c>
      <c r="E315" s="254" t="s">
        <v>732</v>
      </c>
      <c r="F315" s="255" t="s">
        <v>733</v>
      </c>
      <c r="G315" s="256" t="s">
        <v>199</v>
      </c>
      <c r="H315" s="257">
        <v>3.1000000000000001</v>
      </c>
      <c r="I315" s="258"/>
      <c r="J315" s="257">
        <f>ROUND(I315*H315,3)</f>
        <v>0</v>
      </c>
      <c r="K315" s="259"/>
      <c r="L315" s="42"/>
      <c r="M315" s="260" t="s">
        <v>1</v>
      </c>
      <c r="N315" s="261" t="s">
        <v>43</v>
      </c>
      <c r="O315" s="92"/>
      <c r="P315" s="262">
        <f>O315*H315</f>
        <v>0</v>
      </c>
      <c r="Q315" s="262">
        <v>0.00019000000000000001</v>
      </c>
      <c r="R315" s="262">
        <f>Q315*H315</f>
        <v>0.00058900000000000001</v>
      </c>
      <c r="S315" s="262">
        <v>0</v>
      </c>
      <c r="T315" s="26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64" t="s">
        <v>222</v>
      </c>
      <c r="AT315" s="264" t="s">
        <v>148</v>
      </c>
      <c r="AU315" s="264" t="s">
        <v>124</v>
      </c>
      <c r="AY315" s="16" t="s">
        <v>145</v>
      </c>
      <c r="BE315" s="139">
        <f>IF(N315="základná",J315,0)</f>
        <v>0</v>
      </c>
      <c r="BF315" s="139">
        <f>IF(N315="znížená",J315,0)</f>
        <v>0</v>
      </c>
      <c r="BG315" s="139">
        <f>IF(N315="zákl. prenesená",J315,0)</f>
        <v>0</v>
      </c>
      <c r="BH315" s="139">
        <f>IF(N315="zníž. prenesená",J315,0)</f>
        <v>0</v>
      </c>
      <c r="BI315" s="139">
        <f>IF(N315="nulová",J315,0)</f>
        <v>0</v>
      </c>
      <c r="BJ315" s="16" t="s">
        <v>124</v>
      </c>
      <c r="BK315" s="265">
        <f>ROUND(I315*H315,3)</f>
        <v>0</v>
      </c>
      <c r="BL315" s="16" t="s">
        <v>222</v>
      </c>
      <c r="BM315" s="264" t="s">
        <v>734</v>
      </c>
    </row>
    <row r="316" s="13" customFormat="1">
      <c r="A316" s="13"/>
      <c r="B316" s="266"/>
      <c r="C316" s="267"/>
      <c r="D316" s="268" t="s">
        <v>154</v>
      </c>
      <c r="E316" s="269" t="s">
        <v>1</v>
      </c>
      <c r="F316" s="270" t="s">
        <v>735</v>
      </c>
      <c r="G316" s="267"/>
      <c r="H316" s="271">
        <v>3.1000000000000001</v>
      </c>
      <c r="I316" s="272"/>
      <c r="J316" s="267"/>
      <c r="K316" s="267"/>
      <c r="L316" s="273"/>
      <c r="M316" s="274"/>
      <c r="N316" s="275"/>
      <c r="O316" s="275"/>
      <c r="P316" s="275"/>
      <c r="Q316" s="275"/>
      <c r="R316" s="275"/>
      <c r="S316" s="275"/>
      <c r="T316" s="27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77" t="s">
        <v>154</v>
      </c>
      <c r="AU316" s="277" t="s">
        <v>124</v>
      </c>
      <c r="AV316" s="13" t="s">
        <v>124</v>
      </c>
      <c r="AW316" s="13" t="s">
        <v>30</v>
      </c>
      <c r="AX316" s="13" t="s">
        <v>82</v>
      </c>
      <c r="AY316" s="277" t="s">
        <v>145</v>
      </c>
    </row>
    <row r="317" s="2" customFormat="1" ht="33" customHeight="1">
      <c r="A317" s="39"/>
      <c r="B317" s="40"/>
      <c r="C317" s="253" t="s">
        <v>736</v>
      </c>
      <c r="D317" s="253" t="s">
        <v>148</v>
      </c>
      <c r="E317" s="254" t="s">
        <v>737</v>
      </c>
      <c r="F317" s="255" t="s">
        <v>738</v>
      </c>
      <c r="G317" s="256" t="s">
        <v>169</v>
      </c>
      <c r="H317" s="257">
        <v>26.067</v>
      </c>
      <c r="I317" s="258"/>
      <c r="J317" s="257">
        <f>ROUND(I317*H317,3)</f>
        <v>0</v>
      </c>
      <c r="K317" s="259"/>
      <c r="L317" s="42"/>
      <c r="M317" s="260" t="s">
        <v>1</v>
      </c>
      <c r="N317" s="261" t="s">
        <v>43</v>
      </c>
      <c r="O317" s="92"/>
      <c r="P317" s="262">
        <f>O317*H317</f>
        <v>0</v>
      </c>
      <c r="Q317" s="262">
        <v>0.00042000000000000002</v>
      </c>
      <c r="R317" s="262">
        <f>Q317*H317</f>
        <v>0.01094814</v>
      </c>
      <c r="S317" s="262">
        <v>0</v>
      </c>
      <c r="T317" s="26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64" t="s">
        <v>222</v>
      </c>
      <c r="AT317" s="264" t="s">
        <v>148</v>
      </c>
      <c r="AU317" s="264" t="s">
        <v>124</v>
      </c>
      <c r="AY317" s="16" t="s">
        <v>145</v>
      </c>
      <c r="BE317" s="139">
        <f>IF(N317="základná",J317,0)</f>
        <v>0</v>
      </c>
      <c r="BF317" s="139">
        <f>IF(N317="znížená",J317,0)</f>
        <v>0</v>
      </c>
      <c r="BG317" s="139">
        <f>IF(N317="zákl. prenesená",J317,0)</f>
        <v>0</v>
      </c>
      <c r="BH317" s="139">
        <f>IF(N317="zníž. prenesená",J317,0)</f>
        <v>0</v>
      </c>
      <c r="BI317" s="139">
        <f>IF(N317="nulová",J317,0)</f>
        <v>0</v>
      </c>
      <c r="BJ317" s="16" t="s">
        <v>124</v>
      </c>
      <c r="BK317" s="265">
        <f>ROUND(I317*H317,3)</f>
        <v>0</v>
      </c>
      <c r="BL317" s="16" t="s">
        <v>222</v>
      </c>
      <c r="BM317" s="264" t="s">
        <v>739</v>
      </c>
    </row>
    <row r="318" s="13" customFormat="1">
      <c r="A318" s="13"/>
      <c r="B318" s="266"/>
      <c r="C318" s="267"/>
      <c r="D318" s="268" t="s">
        <v>154</v>
      </c>
      <c r="E318" s="269" t="s">
        <v>1</v>
      </c>
      <c r="F318" s="270" t="s">
        <v>740</v>
      </c>
      <c r="G318" s="267"/>
      <c r="H318" s="271">
        <v>26.067</v>
      </c>
      <c r="I318" s="272"/>
      <c r="J318" s="267"/>
      <c r="K318" s="267"/>
      <c r="L318" s="273"/>
      <c r="M318" s="274"/>
      <c r="N318" s="275"/>
      <c r="O318" s="275"/>
      <c r="P318" s="275"/>
      <c r="Q318" s="275"/>
      <c r="R318" s="275"/>
      <c r="S318" s="275"/>
      <c r="T318" s="27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77" t="s">
        <v>154</v>
      </c>
      <c r="AU318" s="277" t="s">
        <v>124</v>
      </c>
      <c r="AV318" s="13" t="s">
        <v>124</v>
      </c>
      <c r="AW318" s="13" t="s">
        <v>30</v>
      </c>
      <c r="AX318" s="13" t="s">
        <v>82</v>
      </c>
      <c r="AY318" s="277" t="s">
        <v>145</v>
      </c>
    </row>
    <row r="319" s="2" customFormat="1" ht="21.75" customHeight="1">
      <c r="A319" s="39"/>
      <c r="B319" s="40"/>
      <c r="C319" s="253" t="s">
        <v>741</v>
      </c>
      <c r="D319" s="253" t="s">
        <v>148</v>
      </c>
      <c r="E319" s="254" t="s">
        <v>742</v>
      </c>
      <c r="F319" s="255" t="s">
        <v>743</v>
      </c>
      <c r="G319" s="256" t="s">
        <v>169</v>
      </c>
      <c r="H319" s="257">
        <v>34.079999999999998</v>
      </c>
      <c r="I319" s="258"/>
      <c r="J319" s="257">
        <f>ROUND(I319*H319,3)</f>
        <v>0</v>
      </c>
      <c r="K319" s="259"/>
      <c r="L319" s="42"/>
      <c r="M319" s="260" t="s">
        <v>1</v>
      </c>
      <c r="N319" s="261" t="s">
        <v>43</v>
      </c>
      <c r="O319" s="92"/>
      <c r="P319" s="262">
        <f>O319*H319</f>
        <v>0</v>
      </c>
      <c r="Q319" s="262">
        <v>0.00042000000000000002</v>
      </c>
      <c r="R319" s="262">
        <f>Q319*H319</f>
        <v>0.014313599999999999</v>
      </c>
      <c r="S319" s="262">
        <v>0</v>
      </c>
      <c r="T319" s="26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64" t="s">
        <v>222</v>
      </c>
      <c r="AT319" s="264" t="s">
        <v>148</v>
      </c>
      <c r="AU319" s="264" t="s">
        <v>124</v>
      </c>
      <c r="AY319" s="16" t="s">
        <v>145</v>
      </c>
      <c r="BE319" s="139">
        <f>IF(N319="základná",J319,0)</f>
        <v>0</v>
      </c>
      <c r="BF319" s="139">
        <f>IF(N319="znížená",J319,0)</f>
        <v>0</v>
      </c>
      <c r="BG319" s="139">
        <f>IF(N319="zákl. prenesená",J319,0)</f>
        <v>0</v>
      </c>
      <c r="BH319" s="139">
        <f>IF(N319="zníž. prenesená",J319,0)</f>
        <v>0</v>
      </c>
      <c r="BI319" s="139">
        <f>IF(N319="nulová",J319,0)</f>
        <v>0</v>
      </c>
      <c r="BJ319" s="16" t="s">
        <v>124</v>
      </c>
      <c r="BK319" s="265">
        <f>ROUND(I319*H319,3)</f>
        <v>0</v>
      </c>
      <c r="BL319" s="16" t="s">
        <v>222</v>
      </c>
      <c r="BM319" s="264" t="s">
        <v>744</v>
      </c>
    </row>
    <row r="320" s="13" customFormat="1">
      <c r="A320" s="13"/>
      <c r="B320" s="266"/>
      <c r="C320" s="267"/>
      <c r="D320" s="268" t="s">
        <v>154</v>
      </c>
      <c r="E320" s="269" t="s">
        <v>1</v>
      </c>
      <c r="F320" s="270" t="s">
        <v>745</v>
      </c>
      <c r="G320" s="267"/>
      <c r="H320" s="271">
        <v>34.079999999999998</v>
      </c>
      <c r="I320" s="272"/>
      <c r="J320" s="267"/>
      <c r="K320" s="267"/>
      <c r="L320" s="273"/>
      <c r="M320" s="274"/>
      <c r="N320" s="275"/>
      <c r="O320" s="275"/>
      <c r="P320" s="275"/>
      <c r="Q320" s="275"/>
      <c r="R320" s="275"/>
      <c r="S320" s="275"/>
      <c r="T320" s="27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77" t="s">
        <v>154</v>
      </c>
      <c r="AU320" s="277" t="s">
        <v>124</v>
      </c>
      <c r="AV320" s="13" t="s">
        <v>124</v>
      </c>
      <c r="AW320" s="13" t="s">
        <v>30</v>
      </c>
      <c r="AX320" s="13" t="s">
        <v>82</v>
      </c>
      <c r="AY320" s="277" t="s">
        <v>145</v>
      </c>
    </row>
    <row r="321" s="12" customFormat="1" ht="22.8" customHeight="1">
      <c r="A321" s="12"/>
      <c r="B321" s="237"/>
      <c r="C321" s="238"/>
      <c r="D321" s="239" t="s">
        <v>76</v>
      </c>
      <c r="E321" s="251" t="s">
        <v>746</v>
      </c>
      <c r="F321" s="251" t="s">
        <v>747</v>
      </c>
      <c r="G321" s="238"/>
      <c r="H321" s="238"/>
      <c r="I321" s="241"/>
      <c r="J321" s="252">
        <f>BK321</f>
        <v>0</v>
      </c>
      <c r="K321" s="238"/>
      <c r="L321" s="243"/>
      <c r="M321" s="244"/>
      <c r="N321" s="245"/>
      <c r="O321" s="245"/>
      <c r="P321" s="246">
        <f>SUM(P322:P326)</f>
        <v>0</v>
      </c>
      <c r="Q321" s="245"/>
      <c r="R321" s="246">
        <f>SUM(R322:R326)</f>
        <v>0.01306935</v>
      </c>
      <c r="S321" s="245"/>
      <c r="T321" s="247">
        <f>SUM(T322:T326)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48" t="s">
        <v>124</v>
      </c>
      <c r="AT321" s="249" t="s">
        <v>76</v>
      </c>
      <c r="AU321" s="249" t="s">
        <v>82</v>
      </c>
      <c r="AY321" s="248" t="s">
        <v>145</v>
      </c>
      <c r="BK321" s="250">
        <f>SUM(BK322:BK326)</f>
        <v>0</v>
      </c>
    </row>
    <row r="322" s="2" customFormat="1" ht="21.75" customHeight="1">
      <c r="A322" s="39"/>
      <c r="B322" s="40"/>
      <c r="C322" s="253" t="s">
        <v>748</v>
      </c>
      <c r="D322" s="253" t="s">
        <v>148</v>
      </c>
      <c r="E322" s="254" t="s">
        <v>749</v>
      </c>
      <c r="F322" s="255" t="s">
        <v>750</v>
      </c>
      <c r="G322" s="256" t="s">
        <v>169</v>
      </c>
      <c r="H322" s="257">
        <v>62.234999999999999</v>
      </c>
      <c r="I322" s="258"/>
      <c r="J322" s="257">
        <f>ROUND(I322*H322,3)</f>
        <v>0</v>
      </c>
      <c r="K322" s="259"/>
      <c r="L322" s="42"/>
      <c r="M322" s="260" t="s">
        <v>1</v>
      </c>
      <c r="N322" s="261" t="s">
        <v>43</v>
      </c>
      <c r="O322" s="92"/>
      <c r="P322" s="262">
        <f>O322*H322</f>
        <v>0</v>
      </c>
      <c r="Q322" s="262">
        <v>0</v>
      </c>
      <c r="R322" s="262">
        <f>Q322*H322</f>
        <v>0</v>
      </c>
      <c r="S322" s="262">
        <v>0</v>
      </c>
      <c r="T322" s="26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64" t="s">
        <v>222</v>
      </c>
      <c r="AT322" s="264" t="s">
        <v>148</v>
      </c>
      <c r="AU322" s="264" t="s">
        <v>124</v>
      </c>
      <c r="AY322" s="16" t="s">
        <v>145</v>
      </c>
      <c r="BE322" s="139">
        <f>IF(N322="základná",J322,0)</f>
        <v>0</v>
      </c>
      <c r="BF322" s="139">
        <f>IF(N322="znížená",J322,0)</f>
        <v>0</v>
      </c>
      <c r="BG322" s="139">
        <f>IF(N322="zákl. prenesená",J322,0)</f>
        <v>0</v>
      </c>
      <c r="BH322" s="139">
        <f>IF(N322="zníž. prenesená",J322,0)</f>
        <v>0</v>
      </c>
      <c r="BI322" s="139">
        <f>IF(N322="nulová",J322,0)</f>
        <v>0</v>
      </c>
      <c r="BJ322" s="16" t="s">
        <v>124</v>
      </c>
      <c r="BK322" s="265">
        <f>ROUND(I322*H322,3)</f>
        <v>0</v>
      </c>
      <c r="BL322" s="16" t="s">
        <v>222</v>
      </c>
      <c r="BM322" s="264" t="s">
        <v>751</v>
      </c>
    </row>
    <row r="323" s="2" customFormat="1" ht="33" customHeight="1">
      <c r="A323" s="39"/>
      <c r="B323" s="40"/>
      <c r="C323" s="253" t="s">
        <v>752</v>
      </c>
      <c r="D323" s="253" t="s">
        <v>148</v>
      </c>
      <c r="E323" s="254" t="s">
        <v>753</v>
      </c>
      <c r="F323" s="255" t="s">
        <v>754</v>
      </c>
      <c r="G323" s="256" t="s">
        <v>169</v>
      </c>
      <c r="H323" s="257">
        <v>62.234999999999999</v>
      </c>
      <c r="I323" s="258"/>
      <c r="J323" s="257">
        <f>ROUND(I323*H323,3)</f>
        <v>0</v>
      </c>
      <c r="K323" s="259"/>
      <c r="L323" s="42"/>
      <c r="M323" s="260" t="s">
        <v>1</v>
      </c>
      <c r="N323" s="261" t="s">
        <v>43</v>
      </c>
      <c r="O323" s="92"/>
      <c r="P323" s="262">
        <f>O323*H323</f>
        <v>0</v>
      </c>
      <c r="Q323" s="262">
        <v>0.00021000000000000001</v>
      </c>
      <c r="R323" s="262">
        <f>Q323*H323</f>
        <v>0.01306935</v>
      </c>
      <c r="S323" s="262">
        <v>0</v>
      </c>
      <c r="T323" s="26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64" t="s">
        <v>222</v>
      </c>
      <c r="AT323" s="264" t="s">
        <v>148</v>
      </c>
      <c r="AU323" s="264" t="s">
        <v>124</v>
      </c>
      <c r="AY323" s="16" t="s">
        <v>145</v>
      </c>
      <c r="BE323" s="139">
        <f>IF(N323="základná",J323,0)</f>
        <v>0</v>
      </c>
      <c r="BF323" s="139">
        <f>IF(N323="znížená",J323,0)</f>
        <v>0</v>
      </c>
      <c r="BG323" s="139">
        <f>IF(N323="zákl. prenesená",J323,0)</f>
        <v>0</v>
      </c>
      <c r="BH323" s="139">
        <f>IF(N323="zníž. prenesená",J323,0)</f>
        <v>0</v>
      </c>
      <c r="BI323" s="139">
        <f>IF(N323="nulová",J323,0)</f>
        <v>0</v>
      </c>
      <c r="BJ323" s="16" t="s">
        <v>124</v>
      </c>
      <c r="BK323" s="265">
        <f>ROUND(I323*H323,3)</f>
        <v>0</v>
      </c>
      <c r="BL323" s="16" t="s">
        <v>222</v>
      </c>
      <c r="BM323" s="264" t="s">
        <v>755</v>
      </c>
    </row>
    <row r="324" s="13" customFormat="1">
      <c r="A324" s="13"/>
      <c r="B324" s="266"/>
      <c r="C324" s="267"/>
      <c r="D324" s="268" t="s">
        <v>154</v>
      </c>
      <c r="E324" s="269" t="s">
        <v>1</v>
      </c>
      <c r="F324" s="270" t="s">
        <v>756</v>
      </c>
      <c r="G324" s="267"/>
      <c r="H324" s="271">
        <v>25.559999999999999</v>
      </c>
      <c r="I324" s="272"/>
      <c r="J324" s="267"/>
      <c r="K324" s="267"/>
      <c r="L324" s="273"/>
      <c r="M324" s="274"/>
      <c r="N324" s="275"/>
      <c r="O324" s="275"/>
      <c r="P324" s="275"/>
      <c r="Q324" s="275"/>
      <c r="R324" s="275"/>
      <c r="S324" s="275"/>
      <c r="T324" s="27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77" t="s">
        <v>154</v>
      </c>
      <c r="AU324" s="277" t="s">
        <v>124</v>
      </c>
      <c r="AV324" s="13" t="s">
        <v>124</v>
      </c>
      <c r="AW324" s="13" t="s">
        <v>30</v>
      </c>
      <c r="AX324" s="13" t="s">
        <v>77</v>
      </c>
      <c r="AY324" s="277" t="s">
        <v>145</v>
      </c>
    </row>
    <row r="325" s="13" customFormat="1">
      <c r="A325" s="13"/>
      <c r="B325" s="266"/>
      <c r="C325" s="267"/>
      <c r="D325" s="268" t="s">
        <v>154</v>
      </c>
      <c r="E325" s="269" t="s">
        <v>1</v>
      </c>
      <c r="F325" s="270" t="s">
        <v>757</v>
      </c>
      <c r="G325" s="267"/>
      <c r="H325" s="271">
        <v>36.674999999999997</v>
      </c>
      <c r="I325" s="272"/>
      <c r="J325" s="267"/>
      <c r="K325" s="267"/>
      <c r="L325" s="273"/>
      <c r="M325" s="274"/>
      <c r="N325" s="275"/>
      <c r="O325" s="275"/>
      <c r="P325" s="275"/>
      <c r="Q325" s="275"/>
      <c r="R325" s="275"/>
      <c r="S325" s="275"/>
      <c r="T325" s="27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77" t="s">
        <v>154</v>
      </c>
      <c r="AU325" s="277" t="s">
        <v>124</v>
      </c>
      <c r="AV325" s="13" t="s">
        <v>124</v>
      </c>
      <c r="AW325" s="13" t="s">
        <v>30</v>
      </c>
      <c r="AX325" s="13" t="s">
        <v>77</v>
      </c>
      <c r="AY325" s="277" t="s">
        <v>145</v>
      </c>
    </row>
    <row r="326" s="14" customFormat="1">
      <c r="A326" s="14"/>
      <c r="B326" s="278"/>
      <c r="C326" s="279"/>
      <c r="D326" s="268" t="s">
        <v>154</v>
      </c>
      <c r="E326" s="280" t="s">
        <v>1</v>
      </c>
      <c r="F326" s="281" t="s">
        <v>166</v>
      </c>
      <c r="G326" s="279"/>
      <c r="H326" s="282">
        <v>62.234999999999999</v>
      </c>
      <c r="I326" s="283"/>
      <c r="J326" s="279"/>
      <c r="K326" s="279"/>
      <c r="L326" s="284"/>
      <c r="M326" s="285"/>
      <c r="N326" s="286"/>
      <c r="O326" s="286"/>
      <c r="P326" s="286"/>
      <c r="Q326" s="286"/>
      <c r="R326" s="286"/>
      <c r="S326" s="286"/>
      <c r="T326" s="28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88" t="s">
        <v>154</v>
      </c>
      <c r="AU326" s="288" t="s">
        <v>124</v>
      </c>
      <c r="AV326" s="14" t="s">
        <v>152</v>
      </c>
      <c r="AW326" s="14" t="s">
        <v>30</v>
      </c>
      <c r="AX326" s="14" t="s">
        <v>82</v>
      </c>
      <c r="AY326" s="288" t="s">
        <v>145</v>
      </c>
    </row>
    <row r="327" s="12" customFormat="1" ht="25.92" customHeight="1">
      <c r="A327" s="12"/>
      <c r="B327" s="237"/>
      <c r="C327" s="238"/>
      <c r="D327" s="239" t="s">
        <v>76</v>
      </c>
      <c r="E327" s="240" t="s">
        <v>241</v>
      </c>
      <c r="F327" s="240" t="s">
        <v>758</v>
      </c>
      <c r="G327" s="238"/>
      <c r="H327" s="238"/>
      <c r="I327" s="241"/>
      <c r="J327" s="242">
        <f>BK327</f>
        <v>0</v>
      </c>
      <c r="K327" s="238"/>
      <c r="L327" s="243"/>
      <c r="M327" s="244"/>
      <c r="N327" s="245"/>
      <c r="O327" s="245"/>
      <c r="P327" s="246">
        <f>P328+P406+P413</f>
        <v>0</v>
      </c>
      <c r="Q327" s="245"/>
      <c r="R327" s="246">
        <f>R328+R406+R413</f>
        <v>0.12524299999999999</v>
      </c>
      <c r="S327" s="245"/>
      <c r="T327" s="247">
        <f>T328+T406+T413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48" t="s">
        <v>160</v>
      </c>
      <c r="AT327" s="249" t="s">
        <v>76</v>
      </c>
      <c r="AU327" s="249" t="s">
        <v>77</v>
      </c>
      <c r="AY327" s="248" t="s">
        <v>145</v>
      </c>
      <c r="BK327" s="250">
        <f>BK328+BK406+BK413</f>
        <v>0</v>
      </c>
    </row>
    <row r="328" s="12" customFormat="1" ht="22.8" customHeight="1">
      <c r="A328" s="12"/>
      <c r="B328" s="237"/>
      <c r="C328" s="238"/>
      <c r="D328" s="239" t="s">
        <v>76</v>
      </c>
      <c r="E328" s="251" t="s">
        <v>759</v>
      </c>
      <c r="F328" s="251" t="s">
        <v>760</v>
      </c>
      <c r="G328" s="238"/>
      <c r="H328" s="238"/>
      <c r="I328" s="241"/>
      <c r="J328" s="252">
        <f>BK328</f>
        <v>0</v>
      </c>
      <c r="K328" s="238"/>
      <c r="L328" s="243"/>
      <c r="M328" s="244"/>
      <c r="N328" s="245"/>
      <c r="O328" s="245"/>
      <c r="P328" s="246">
        <f>SUM(P329:P405)</f>
        <v>0</v>
      </c>
      <c r="Q328" s="245"/>
      <c r="R328" s="246">
        <f>SUM(R329:R405)</f>
        <v>0.11639299999999998</v>
      </c>
      <c r="S328" s="245"/>
      <c r="T328" s="247">
        <f>SUM(T329:T405)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48" t="s">
        <v>160</v>
      </c>
      <c r="AT328" s="249" t="s">
        <v>76</v>
      </c>
      <c r="AU328" s="249" t="s">
        <v>82</v>
      </c>
      <c r="AY328" s="248" t="s">
        <v>145</v>
      </c>
      <c r="BK328" s="250">
        <f>SUM(BK329:BK405)</f>
        <v>0</v>
      </c>
    </row>
    <row r="329" s="2" customFormat="1" ht="16.5" customHeight="1">
      <c r="A329" s="39"/>
      <c r="B329" s="40"/>
      <c r="C329" s="253" t="s">
        <v>761</v>
      </c>
      <c r="D329" s="253" t="s">
        <v>148</v>
      </c>
      <c r="E329" s="254" t="s">
        <v>762</v>
      </c>
      <c r="F329" s="255" t="s">
        <v>763</v>
      </c>
      <c r="G329" s="256" t="s">
        <v>398</v>
      </c>
      <c r="H329" s="257">
        <v>24</v>
      </c>
      <c r="I329" s="258"/>
      <c r="J329" s="257">
        <f>ROUND(I329*H329,3)</f>
        <v>0</v>
      </c>
      <c r="K329" s="259"/>
      <c r="L329" s="42"/>
      <c r="M329" s="260" t="s">
        <v>1</v>
      </c>
      <c r="N329" s="261" t="s">
        <v>43</v>
      </c>
      <c r="O329" s="92"/>
      <c r="P329" s="262">
        <f>O329*H329</f>
        <v>0</v>
      </c>
      <c r="Q329" s="262">
        <v>0</v>
      </c>
      <c r="R329" s="262">
        <f>Q329*H329</f>
        <v>0</v>
      </c>
      <c r="S329" s="262">
        <v>0</v>
      </c>
      <c r="T329" s="26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64" t="s">
        <v>432</v>
      </c>
      <c r="AT329" s="264" t="s">
        <v>148</v>
      </c>
      <c r="AU329" s="264" t="s">
        <v>124</v>
      </c>
      <c r="AY329" s="16" t="s">
        <v>145</v>
      </c>
      <c r="BE329" s="139">
        <f>IF(N329="základná",J329,0)</f>
        <v>0</v>
      </c>
      <c r="BF329" s="139">
        <f>IF(N329="znížená",J329,0)</f>
        <v>0</v>
      </c>
      <c r="BG329" s="139">
        <f>IF(N329="zákl. prenesená",J329,0)</f>
        <v>0</v>
      </c>
      <c r="BH329" s="139">
        <f>IF(N329="zníž. prenesená",J329,0)</f>
        <v>0</v>
      </c>
      <c r="BI329" s="139">
        <f>IF(N329="nulová",J329,0)</f>
        <v>0</v>
      </c>
      <c r="BJ329" s="16" t="s">
        <v>124</v>
      </c>
      <c r="BK329" s="265">
        <f>ROUND(I329*H329,3)</f>
        <v>0</v>
      </c>
      <c r="BL329" s="16" t="s">
        <v>432</v>
      </c>
      <c r="BM329" s="264" t="s">
        <v>764</v>
      </c>
    </row>
    <row r="330" s="2" customFormat="1" ht="16.5" customHeight="1">
      <c r="A330" s="39"/>
      <c r="B330" s="40"/>
      <c r="C330" s="253" t="s">
        <v>765</v>
      </c>
      <c r="D330" s="253" t="s">
        <v>148</v>
      </c>
      <c r="E330" s="254" t="s">
        <v>766</v>
      </c>
      <c r="F330" s="255" t="s">
        <v>767</v>
      </c>
      <c r="G330" s="256" t="s">
        <v>268</v>
      </c>
      <c r="H330" s="258"/>
      <c r="I330" s="258"/>
      <c r="J330" s="257">
        <f>ROUND(I330*H330,3)</f>
        <v>0</v>
      </c>
      <c r="K330" s="259"/>
      <c r="L330" s="42"/>
      <c r="M330" s="260" t="s">
        <v>1</v>
      </c>
      <c r="N330" s="261" t="s">
        <v>43</v>
      </c>
      <c r="O330" s="92"/>
      <c r="P330" s="262">
        <f>O330*H330</f>
        <v>0</v>
      </c>
      <c r="Q330" s="262">
        <v>0</v>
      </c>
      <c r="R330" s="262">
        <f>Q330*H330</f>
        <v>0</v>
      </c>
      <c r="S330" s="262">
        <v>0</v>
      </c>
      <c r="T330" s="26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64" t="s">
        <v>432</v>
      </c>
      <c r="AT330" s="264" t="s">
        <v>148</v>
      </c>
      <c r="AU330" s="264" t="s">
        <v>124</v>
      </c>
      <c r="AY330" s="16" t="s">
        <v>145</v>
      </c>
      <c r="BE330" s="139">
        <f>IF(N330="základná",J330,0)</f>
        <v>0</v>
      </c>
      <c r="BF330" s="139">
        <f>IF(N330="znížená",J330,0)</f>
        <v>0</v>
      </c>
      <c r="BG330" s="139">
        <f>IF(N330="zákl. prenesená",J330,0)</f>
        <v>0</v>
      </c>
      <c r="BH330" s="139">
        <f>IF(N330="zníž. prenesená",J330,0)</f>
        <v>0</v>
      </c>
      <c r="BI330" s="139">
        <f>IF(N330="nulová",J330,0)</f>
        <v>0</v>
      </c>
      <c r="BJ330" s="16" t="s">
        <v>124</v>
      </c>
      <c r="BK330" s="265">
        <f>ROUND(I330*H330,3)</f>
        <v>0</v>
      </c>
      <c r="BL330" s="16" t="s">
        <v>432</v>
      </c>
      <c r="BM330" s="264" t="s">
        <v>768</v>
      </c>
    </row>
    <row r="331" s="2" customFormat="1" ht="16.5" customHeight="1">
      <c r="A331" s="39"/>
      <c r="B331" s="40"/>
      <c r="C331" s="253" t="s">
        <v>769</v>
      </c>
      <c r="D331" s="253" t="s">
        <v>148</v>
      </c>
      <c r="E331" s="254" t="s">
        <v>770</v>
      </c>
      <c r="F331" s="255" t="s">
        <v>771</v>
      </c>
      <c r="G331" s="256" t="s">
        <v>194</v>
      </c>
      <c r="H331" s="257">
        <v>1</v>
      </c>
      <c r="I331" s="258"/>
      <c r="J331" s="257">
        <f>ROUND(I331*H331,3)</f>
        <v>0</v>
      </c>
      <c r="K331" s="259"/>
      <c r="L331" s="42"/>
      <c r="M331" s="260" t="s">
        <v>1</v>
      </c>
      <c r="N331" s="261" t="s">
        <v>43</v>
      </c>
      <c r="O331" s="92"/>
      <c r="P331" s="262">
        <f>O331*H331</f>
        <v>0</v>
      </c>
      <c r="Q331" s="262">
        <v>0</v>
      </c>
      <c r="R331" s="262">
        <f>Q331*H331</f>
        <v>0</v>
      </c>
      <c r="S331" s="262">
        <v>0</v>
      </c>
      <c r="T331" s="263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64" t="s">
        <v>432</v>
      </c>
      <c r="AT331" s="264" t="s">
        <v>148</v>
      </c>
      <c r="AU331" s="264" t="s">
        <v>124</v>
      </c>
      <c r="AY331" s="16" t="s">
        <v>145</v>
      </c>
      <c r="BE331" s="139">
        <f>IF(N331="základná",J331,0)</f>
        <v>0</v>
      </c>
      <c r="BF331" s="139">
        <f>IF(N331="znížená",J331,0)</f>
        <v>0</v>
      </c>
      <c r="BG331" s="139">
        <f>IF(N331="zákl. prenesená",J331,0)</f>
        <v>0</v>
      </c>
      <c r="BH331" s="139">
        <f>IF(N331="zníž. prenesená",J331,0)</f>
        <v>0</v>
      </c>
      <c r="BI331" s="139">
        <f>IF(N331="nulová",J331,0)</f>
        <v>0</v>
      </c>
      <c r="BJ331" s="16" t="s">
        <v>124</v>
      </c>
      <c r="BK331" s="265">
        <f>ROUND(I331*H331,3)</f>
        <v>0</v>
      </c>
      <c r="BL331" s="16" t="s">
        <v>432</v>
      </c>
      <c r="BM331" s="264" t="s">
        <v>772</v>
      </c>
    </row>
    <row r="332" s="2" customFormat="1" ht="21.75" customHeight="1">
      <c r="A332" s="39"/>
      <c r="B332" s="40"/>
      <c r="C332" s="253" t="s">
        <v>773</v>
      </c>
      <c r="D332" s="253" t="s">
        <v>148</v>
      </c>
      <c r="E332" s="254" t="s">
        <v>774</v>
      </c>
      <c r="F332" s="255" t="s">
        <v>775</v>
      </c>
      <c r="G332" s="256" t="s">
        <v>199</v>
      </c>
      <c r="H332" s="257">
        <v>15</v>
      </c>
      <c r="I332" s="258"/>
      <c r="J332" s="257">
        <f>ROUND(I332*H332,3)</f>
        <v>0</v>
      </c>
      <c r="K332" s="259"/>
      <c r="L332" s="42"/>
      <c r="M332" s="260" t="s">
        <v>1</v>
      </c>
      <c r="N332" s="261" t="s">
        <v>43</v>
      </c>
      <c r="O332" s="92"/>
      <c r="P332" s="262">
        <f>O332*H332</f>
        <v>0</v>
      </c>
      <c r="Q332" s="262">
        <v>0</v>
      </c>
      <c r="R332" s="262">
        <f>Q332*H332</f>
        <v>0</v>
      </c>
      <c r="S332" s="262">
        <v>0</v>
      </c>
      <c r="T332" s="26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64" t="s">
        <v>432</v>
      </c>
      <c r="AT332" s="264" t="s">
        <v>148</v>
      </c>
      <c r="AU332" s="264" t="s">
        <v>124</v>
      </c>
      <c r="AY332" s="16" t="s">
        <v>145</v>
      </c>
      <c r="BE332" s="139">
        <f>IF(N332="základná",J332,0)</f>
        <v>0</v>
      </c>
      <c r="BF332" s="139">
        <f>IF(N332="znížená",J332,0)</f>
        <v>0</v>
      </c>
      <c r="BG332" s="139">
        <f>IF(N332="zákl. prenesená",J332,0)</f>
        <v>0</v>
      </c>
      <c r="BH332" s="139">
        <f>IF(N332="zníž. prenesená",J332,0)</f>
        <v>0</v>
      </c>
      <c r="BI332" s="139">
        <f>IF(N332="nulová",J332,0)</f>
        <v>0</v>
      </c>
      <c r="BJ332" s="16" t="s">
        <v>124</v>
      </c>
      <c r="BK332" s="265">
        <f>ROUND(I332*H332,3)</f>
        <v>0</v>
      </c>
      <c r="BL332" s="16" t="s">
        <v>432</v>
      </c>
      <c r="BM332" s="264" t="s">
        <v>776</v>
      </c>
    </row>
    <row r="333" s="2" customFormat="1" ht="21.75" customHeight="1">
      <c r="A333" s="39"/>
      <c r="B333" s="40"/>
      <c r="C333" s="289" t="s">
        <v>777</v>
      </c>
      <c r="D333" s="289" t="s">
        <v>241</v>
      </c>
      <c r="E333" s="290" t="s">
        <v>778</v>
      </c>
      <c r="F333" s="291" t="s">
        <v>779</v>
      </c>
      <c r="G333" s="292" t="s">
        <v>199</v>
      </c>
      <c r="H333" s="293">
        <v>15</v>
      </c>
      <c r="I333" s="294"/>
      <c r="J333" s="293">
        <f>ROUND(I333*H333,3)</f>
        <v>0</v>
      </c>
      <c r="K333" s="295"/>
      <c r="L333" s="296"/>
      <c r="M333" s="297" t="s">
        <v>1</v>
      </c>
      <c r="N333" s="298" t="s">
        <v>43</v>
      </c>
      <c r="O333" s="92"/>
      <c r="P333" s="262">
        <f>O333*H333</f>
        <v>0</v>
      </c>
      <c r="Q333" s="262">
        <v>8.0000000000000007E-05</v>
      </c>
      <c r="R333" s="262">
        <f>Q333*H333</f>
        <v>0.0012000000000000001</v>
      </c>
      <c r="S333" s="262">
        <v>0</v>
      </c>
      <c r="T333" s="26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64" t="s">
        <v>701</v>
      </c>
      <c r="AT333" s="264" t="s">
        <v>241</v>
      </c>
      <c r="AU333" s="264" t="s">
        <v>124</v>
      </c>
      <c r="AY333" s="16" t="s">
        <v>145</v>
      </c>
      <c r="BE333" s="139">
        <f>IF(N333="základná",J333,0)</f>
        <v>0</v>
      </c>
      <c r="BF333" s="139">
        <f>IF(N333="znížená",J333,0)</f>
        <v>0</v>
      </c>
      <c r="BG333" s="139">
        <f>IF(N333="zákl. prenesená",J333,0)</f>
        <v>0</v>
      </c>
      <c r="BH333" s="139">
        <f>IF(N333="zníž. prenesená",J333,0)</f>
        <v>0</v>
      </c>
      <c r="BI333" s="139">
        <f>IF(N333="nulová",J333,0)</f>
        <v>0</v>
      </c>
      <c r="BJ333" s="16" t="s">
        <v>124</v>
      </c>
      <c r="BK333" s="265">
        <f>ROUND(I333*H333,3)</f>
        <v>0</v>
      </c>
      <c r="BL333" s="16" t="s">
        <v>701</v>
      </c>
      <c r="BM333" s="264" t="s">
        <v>780</v>
      </c>
    </row>
    <row r="334" s="2" customFormat="1" ht="21.75" customHeight="1">
      <c r="A334" s="39"/>
      <c r="B334" s="40"/>
      <c r="C334" s="289" t="s">
        <v>781</v>
      </c>
      <c r="D334" s="289" t="s">
        <v>241</v>
      </c>
      <c r="E334" s="290" t="s">
        <v>782</v>
      </c>
      <c r="F334" s="291" t="s">
        <v>783</v>
      </c>
      <c r="G334" s="292" t="s">
        <v>194</v>
      </c>
      <c r="H334" s="293">
        <v>20</v>
      </c>
      <c r="I334" s="294"/>
      <c r="J334" s="293">
        <f>ROUND(I334*H334,3)</f>
        <v>0</v>
      </c>
      <c r="K334" s="295"/>
      <c r="L334" s="296"/>
      <c r="M334" s="297" t="s">
        <v>1</v>
      </c>
      <c r="N334" s="298" t="s">
        <v>43</v>
      </c>
      <c r="O334" s="92"/>
      <c r="P334" s="262">
        <f>O334*H334</f>
        <v>0</v>
      </c>
      <c r="Q334" s="262">
        <v>6.0000000000000002E-05</v>
      </c>
      <c r="R334" s="262">
        <f>Q334*H334</f>
        <v>0.0012000000000000001</v>
      </c>
      <c r="S334" s="262">
        <v>0</v>
      </c>
      <c r="T334" s="26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64" t="s">
        <v>701</v>
      </c>
      <c r="AT334" s="264" t="s">
        <v>241</v>
      </c>
      <c r="AU334" s="264" t="s">
        <v>124</v>
      </c>
      <c r="AY334" s="16" t="s">
        <v>145</v>
      </c>
      <c r="BE334" s="139">
        <f>IF(N334="základná",J334,0)</f>
        <v>0</v>
      </c>
      <c r="BF334" s="139">
        <f>IF(N334="znížená",J334,0)</f>
        <v>0</v>
      </c>
      <c r="BG334" s="139">
        <f>IF(N334="zákl. prenesená",J334,0)</f>
        <v>0</v>
      </c>
      <c r="BH334" s="139">
        <f>IF(N334="zníž. prenesená",J334,0)</f>
        <v>0</v>
      </c>
      <c r="BI334" s="139">
        <f>IF(N334="nulová",J334,0)</f>
        <v>0</v>
      </c>
      <c r="BJ334" s="16" t="s">
        <v>124</v>
      </c>
      <c r="BK334" s="265">
        <f>ROUND(I334*H334,3)</f>
        <v>0</v>
      </c>
      <c r="BL334" s="16" t="s">
        <v>701</v>
      </c>
      <c r="BM334" s="264" t="s">
        <v>784</v>
      </c>
    </row>
    <row r="335" s="2" customFormat="1" ht="21.75" customHeight="1">
      <c r="A335" s="39"/>
      <c r="B335" s="40"/>
      <c r="C335" s="253" t="s">
        <v>785</v>
      </c>
      <c r="D335" s="253" t="s">
        <v>148</v>
      </c>
      <c r="E335" s="254" t="s">
        <v>786</v>
      </c>
      <c r="F335" s="255" t="s">
        <v>787</v>
      </c>
      <c r="G335" s="256" t="s">
        <v>199</v>
      </c>
      <c r="H335" s="257">
        <v>15</v>
      </c>
      <c r="I335" s="258"/>
      <c r="J335" s="257">
        <f>ROUND(I335*H335,3)</f>
        <v>0</v>
      </c>
      <c r="K335" s="259"/>
      <c r="L335" s="42"/>
      <c r="M335" s="260" t="s">
        <v>1</v>
      </c>
      <c r="N335" s="261" t="s">
        <v>43</v>
      </c>
      <c r="O335" s="92"/>
      <c r="P335" s="262">
        <f>O335*H335</f>
        <v>0</v>
      </c>
      <c r="Q335" s="262">
        <v>0</v>
      </c>
      <c r="R335" s="262">
        <f>Q335*H335</f>
        <v>0</v>
      </c>
      <c r="S335" s="262">
        <v>0</v>
      </c>
      <c r="T335" s="263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64" t="s">
        <v>432</v>
      </c>
      <c r="AT335" s="264" t="s">
        <v>148</v>
      </c>
      <c r="AU335" s="264" t="s">
        <v>124</v>
      </c>
      <c r="AY335" s="16" t="s">
        <v>145</v>
      </c>
      <c r="BE335" s="139">
        <f>IF(N335="základná",J335,0)</f>
        <v>0</v>
      </c>
      <c r="BF335" s="139">
        <f>IF(N335="znížená",J335,0)</f>
        <v>0</v>
      </c>
      <c r="BG335" s="139">
        <f>IF(N335="zákl. prenesená",J335,0)</f>
        <v>0</v>
      </c>
      <c r="BH335" s="139">
        <f>IF(N335="zníž. prenesená",J335,0)</f>
        <v>0</v>
      </c>
      <c r="BI335" s="139">
        <f>IF(N335="nulová",J335,0)</f>
        <v>0</v>
      </c>
      <c r="BJ335" s="16" t="s">
        <v>124</v>
      </c>
      <c r="BK335" s="265">
        <f>ROUND(I335*H335,3)</f>
        <v>0</v>
      </c>
      <c r="BL335" s="16" t="s">
        <v>432</v>
      </c>
      <c r="BM335" s="264" t="s">
        <v>788</v>
      </c>
    </row>
    <row r="336" s="2" customFormat="1" ht="21.75" customHeight="1">
      <c r="A336" s="39"/>
      <c r="B336" s="40"/>
      <c r="C336" s="289" t="s">
        <v>789</v>
      </c>
      <c r="D336" s="289" t="s">
        <v>241</v>
      </c>
      <c r="E336" s="290" t="s">
        <v>790</v>
      </c>
      <c r="F336" s="291" t="s">
        <v>791</v>
      </c>
      <c r="G336" s="292" t="s">
        <v>199</v>
      </c>
      <c r="H336" s="293">
        <v>15</v>
      </c>
      <c r="I336" s="294"/>
      <c r="J336" s="293">
        <f>ROUND(I336*H336,3)</f>
        <v>0</v>
      </c>
      <c r="K336" s="295"/>
      <c r="L336" s="296"/>
      <c r="M336" s="297" t="s">
        <v>1</v>
      </c>
      <c r="N336" s="298" t="s">
        <v>43</v>
      </c>
      <c r="O336" s="92"/>
      <c r="P336" s="262">
        <f>O336*H336</f>
        <v>0</v>
      </c>
      <c r="Q336" s="262">
        <v>0.00017000000000000001</v>
      </c>
      <c r="R336" s="262">
        <f>Q336*H336</f>
        <v>0.0025500000000000002</v>
      </c>
      <c r="S336" s="262">
        <v>0</v>
      </c>
      <c r="T336" s="26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64" t="s">
        <v>701</v>
      </c>
      <c r="AT336" s="264" t="s">
        <v>241</v>
      </c>
      <c r="AU336" s="264" t="s">
        <v>124</v>
      </c>
      <c r="AY336" s="16" t="s">
        <v>145</v>
      </c>
      <c r="BE336" s="139">
        <f>IF(N336="základná",J336,0)</f>
        <v>0</v>
      </c>
      <c r="BF336" s="139">
        <f>IF(N336="znížená",J336,0)</f>
        <v>0</v>
      </c>
      <c r="BG336" s="139">
        <f>IF(N336="zákl. prenesená",J336,0)</f>
        <v>0</v>
      </c>
      <c r="BH336" s="139">
        <f>IF(N336="zníž. prenesená",J336,0)</f>
        <v>0</v>
      </c>
      <c r="BI336" s="139">
        <f>IF(N336="nulová",J336,0)</f>
        <v>0</v>
      </c>
      <c r="BJ336" s="16" t="s">
        <v>124</v>
      </c>
      <c r="BK336" s="265">
        <f>ROUND(I336*H336,3)</f>
        <v>0</v>
      </c>
      <c r="BL336" s="16" t="s">
        <v>701</v>
      </c>
      <c r="BM336" s="264" t="s">
        <v>792</v>
      </c>
    </row>
    <row r="337" s="2" customFormat="1" ht="21.75" customHeight="1">
      <c r="A337" s="39"/>
      <c r="B337" s="40"/>
      <c r="C337" s="289" t="s">
        <v>793</v>
      </c>
      <c r="D337" s="289" t="s">
        <v>241</v>
      </c>
      <c r="E337" s="290" t="s">
        <v>794</v>
      </c>
      <c r="F337" s="291" t="s">
        <v>795</v>
      </c>
      <c r="G337" s="292" t="s">
        <v>194</v>
      </c>
      <c r="H337" s="293">
        <v>25</v>
      </c>
      <c r="I337" s="294"/>
      <c r="J337" s="293">
        <f>ROUND(I337*H337,3)</f>
        <v>0</v>
      </c>
      <c r="K337" s="295"/>
      <c r="L337" s="296"/>
      <c r="M337" s="297" t="s">
        <v>1</v>
      </c>
      <c r="N337" s="298" t="s">
        <v>43</v>
      </c>
      <c r="O337" s="92"/>
      <c r="P337" s="262">
        <f>O337*H337</f>
        <v>0</v>
      </c>
      <c r="Q337" s="262">
        <v>8.0000000000000007E-05</v>
      </c>
      <c r="R337" s="262">
        <f>Q337*H337</f>
        <v>0.002</v>
      </c>
      <c r="S337" s="262">
        <v>0</v>
      </c>
      <c r="T337" s="263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64" t="s">
        <v>701</v>
      </c>
      <c r="AT337" s="264" t="s">
        <v>241</v>
      </c>
      <c r="AU337" s="264" t="s">
        <v>124</v>
      </c>
      <c r="AY337" s="16" t="s">
        <v>145</v>
      </c>
      <c r="BE337" s="139">
        <f>IF(N337="základná",J337,0)</f>
        <v>0</v>
      </c>
      <c r="BF337" s="139">
        <f>IF(N337="znížená",J337,0)</f>
        <v>0</v>
      </c>
      <c r="BG337" s="139">
        <f>IF(N337="zákl. prenesená",J337,0)</f>
        <v>0</v>
      </c>
      <c r="BH337" s="139">
        <f>IF(N337="zníž. prenesená",J337,0)</f>
        <v>0</v>
      </c>
      <c r="BI337" s="139">
        <f>IF(N337="nulová",J337,0)</f>
        <v>0</v>
      </c>
      <c r="BJ337" s="16" t="s">
        <v>124</v>
      </c>
      <c r="BK337" s="265">
        <f>ROUND(I337*H337,3)</f>
        <v>0</v>
      </c>
      <c r="BL337" s="16" t="s">
        <v>701</v>
      </c>
      <c r="BM337" s="264" t="s">
        <v>796</v>
      </c>
    </row>
    <row r="338" s="2" customFormat="1" ht="16.5" customHeight="1">
      <c r="A338" s="39"/>
      <c r="B338" s="40"/>
      <c r="C338" s="253" t="s">
        <v>797</v>
      </c>
      <c r="D338" s="253" t="s">
        <v>148</v>
      </c>
      <c r="E338" s="254" t="s">
        <v>798</v>
      </c>
      <c r="F338" s="255" t="s">
        <v>799</v>
      </c>
      <c r="G338" s="256" t="s">
        <v>194</v>
      </c>
      <c r="H338" s="257">
        <v>20</v>
      </c>
      <c r="I338" s="258"/>
      <c r="J338" s="257">
        <f>ROUND(I338*H338,3)</f>
        <v>0</v>
      </c>
      <c r="K338" s="259"/>
      <c r="L338" s="42"/>
      <c r="M338" s="260" t="s">
        <v>1</v>
      </c>
      <c r="N338" s="261" t="s">
        <v>43</v>
      </c>
      <c r="O338" s="92"/>
      <c r="P338" s="262">
        <f>O338*H338</f>
        <v>0</v>
      </c>
      <c r="Q338" s="262">
        <v>0</v>
      </c>
      <c r="R338" s="262">
        <f>Q338*H338</f>
        <v>0</v>
      </c>
      <c r="S338" s="262">
        <v>0</v>
      </c>
      <c r="T338" s="263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64" t="s">
        <v>432</v>
      </c>
      <c r="AT338" s="264" t="s">
        <v>148</v>
      </c>
      <c r="AU338" s="264" t="s">
        <v>124</v>
      </c>
      <c r="AY338" s="16" t="s">
        <v>145</v>
      </c>
      <c r="BE338" s="139">
        <f>IF(N338="základná",J338,0)</f>
        <v>0</v>
      </c>
      <c r="BF338" s="139">
        <f>IF(N338="znížená",J338,0)</f>
        <v>0</v>
      </c>
      <c r="BG338" s="139">
        <f>IF(N338="zákl. prenesená",J338,0)</f>
        <v>0</v>
      </c>
      <c r="BH338" s="139">
        <f>IF(N338="zníž. prenesená",J338,0)</f>
        <v>0</v>
      </c>
      <c r="BI338" s="139">
        <f>IF(N338="nulová",J338,0)</f>
        <v>0</v>
      </c>
      <c r="BJ338" s="16" t="s">
        <v>124</v>
      </c>
      <c r="BK338" s="265">
        <f>ROUND(I338*H338,3)</f>
        <v>0</v>
      </c>
      <c r="BL338" s="16" t="s">
        <v>432</v>
      </c>
      <c r="BM338" s="264" t="s">
        <v>800</v>
      </c>
    </row>
    <row r="339" s="2" customFormat="1" ht="16.5" customHeight="1">
      <c r="A339" s="39"/>
      <c r="B339" s="40"/>
      <c r="C339" s="289" t="s">
        <v>801</v>
      </c>
      <c r="D339" s="289" t="s">
        <v>241</v>
      </c>
      <c r="E339" s="290" t="s">
        <v>802</v>
      </c>
      <c r="F339" s="291" t="s">
        <v>803</v>
      </c>
      <c r="G339" s="292" t="s">
        <v>194</v>
      </c>
      <c r="H339" s="293">
        <v>12</v>
      </c>
      <c r="I339" s="294"/>
      <c r="J339" s="293">
        <f>ROUND(I339*H339,3)</f>
        <v>0</v>
      </c>
      <c r="K339" s="295"/>
      <c r="L339" s="296"/>
      <c r="M339" s="297" t="s">
        <v>1</v>
      </c>
      <c r="N339" s="298" t="s">
        <v>43</v>
      </c>
      <c r="O339" s="92"/>
      <c r="P339" s="262">
        <f>O339*H339</f>
        <v>0</v>
      </c>
      <c r="Q339" s="262">
        <v>3.0000000000000001E-05</v>
      </c>
      <c r="R339" s="262">
        <f>Q339*H339</f>
        <v>0.00036000000000000002</v>
      </c>
      <c r="S339" s="262">
        <v>0</v>
      </c>
      <c r="T339" s="263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64" t="s">
        <v>701</v>
      </c>
      <c r="AT339" s="264" t="s">
        <v>241</v>
      </c>
      <c r="AU339" s="264" t="s">
        <v>124</v>
      </c>
      <c r="AY339" s="16" t="s">
        <v>145</v>
      </c>
      <c r="BE339" s="139">
        <f>IF(N339="základná",J339,0)</f>
        <v>0</v>
      </c>
      <c r="BF339" s="139">
        <f>IF(N339="znížená",J339,0)</f>
        <v>0</v>
      </c>
      <c r="BG339" s="139">
        <f>IF(N339="zákl. prenesená",J339,0)</f>
        <v>0</v>
      </c>
      <c r="BH339" s="139">
        <f>IF(N339="zníž. prenesená",J339,0)</f>
        <v>0</v>
      </c>
      <c r="BI339" s="139">
        <f>IF(N339="nulová",J339,0)</f>
        <v>0</v>
      </c>
      <c r="BJ339" s="16" t="s">
        <v>124</v>
      </c>
      <c r="BK339" s="265">
        <f>ROUND(I339*H339,3)</f>
        <v>0</v>
      </c>
      <c r="BL339" s="16" t="s">
        <v>701</v>
      </c>
      <c r="BM339" s="264" t="s">
        <v>804</v>
      </c>
    </row>
    <row r="340" s="2" customFormat="1" ht="16.5" customHeight="1">
      <c r="A340" s="39"/>
      <c r="B340" s="40"/>
      <c r="C340" s="289" t="s">
        <v>805</v>
      </c>
      <c r="D340" s="289" t="s">
        <v>241</v>
      </c>
      <c r="E340" s="290" t="s">
        <v>806</v>
      </c>
      <c r="F340" s="291" t="s">
        <v>807</v>
      </c>
      <c r="G340" s="292" t="s">
        <v>194</v>
      </c>
      <c r="H340" s="293">
        <v>4</v>
      </c>
      <c r="I340" s="294"/>
      <c r="J340" s="293">
        <f>ROUND(I340*H340,3)</f>
        <v>0</v>
      </c>
      <c r="K340" s="295"/>
      <c r="L340" s="296"/>
      <c r="M340" s="297" t="s">
        <v>1</v>
      </c>
      <c r="N340" s="298" t="s">
        <v>43</v>
      </c>
      <c r="O340" s="92"/>
      <c r="P340" s="262">
        <f>O340*H340</f>
        <v>0</v>
      </c>
      <c r="Q340" s="262">
        <v>3.0000000000000001E-05</v>
      </c>
      <c r="R340" s="262">
        <f>Q340*H340</f>
        <v>0.00012</v>
      </c>
      <c r="S340" s="262">
        <v>0</v>
      </c>
      <c r="T340" s="26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64" t="s">
        <v>701</v>
      </c>
      <c r="AT340" s="264" t="s">
        <v>241</v>
      </c>
      <c r="AU340" s="264" t="s">
        <v>124</v>
      </c>
      <c r="AY340" s="16" t="s">
        <v>145</v>
      </c>
      <c r="BE340" s="139">
        <f>IF(N340="základná",J340,0)</f>
        <v>0</v>
      </c>
      <c r="BF340" s="139">
        <f>IF(N340="znížená",J340,0)</f>
        <v>0</v>
      </c>
      <c r="BG340" s="139">
        <f>IF(N340="zákl. prenesená",J340,0)</f>
        <v>0</v>
      </c>
      <c r="BH340" s="139">
        <f>IF(N340="zníž. prenesená",J340,0)</f>
        <v>0</v>
      </c>
      <c r="BI340" s="139">
        <f>IF(N340="nulová",J340,0)</f>
        <v>0</v>
      </c>
      <c r="BJ340" s="16" t="s">
        <v>124</v>
      </c>
      <c r="BK340" s="265">
        <f>ROUND(I340*H340,3)</f>
        <v>0</v>
      </c>
      <c r="BL340" s="16" t="s">
        <v>701</v>
      </c>
      <c r="BM340" s="264" t="s">
        <v>808</v>
      </c>
    </row>
    <row r="341" s="2" customFormat="1" ht="16.5" customHeight="1">
      <c r="A341" s="39"/>
      <c r="B341" s="40"/>
      <c r="C341" s="289" t="s">
        <v>809</v>
      </c>
      <c r="D341" s="289" t="s">
        <v>241</v>
      </c>
      <c r="E341" s="290" t="s">
        <v>810</v>
      </c>
      <c r="F341" s="291" t="s">
        <v>811</v>
      </c>
      <c r="G341" s="292" t="s">
        <v>194</v>
      </c>
      <c r="H341" s="293">
        <v>4</v>
      </c>
      <c r="I341" s="294"/>
      <c r="J341" s="293">
        <f>ROUND(I341*H341,3)</f>
        <v>0</v>
      </c>
      <c r="K341" s="295"/>
      <c r="L341" s="296"/>
      <c r="M341" s="297" t="s">
        <v>1</v>
      </c>
      <c r="N341" s="298" t="s">
        <v>43</v>
      </c>
      <c r="O341" s="92"/>
      <c r="P341" s="262">
        <f>O341*H341</f>
        <v>0</v>
      </c>
      <c r="Q341" s="262">
        <v>3.0000000000000001E-05</v>
      </c>
      <c r="R341" s="262">
        <f>Q341*H341</f>
        <v>0.00012</v>
      </c>
      <c r="S341" s="262">
        <v>0</v>
      </c>
      <c r="T341" s="263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64" t="s">
        <v>701</v>
      </c>
      <c r="AT341" s="264" t="s">
        <v>241</v>
      </c>
      <c r="AU341" s="264" t="s">
        <v>124</v>
      </c>
      <c r="AY341" s="16" t="s">
        <v>145</v>
      </c>
      <c r="BE341" s="139">
        <f>IF(N341="základná",J341,0)</f>
        <v>0</v>
      </c>
      <c r="BF341" s="139">
        <f>IF(N341="znížená",J341,0)</f>
        <v>0</v>
      </c>
      <c r="BG341" s="139">
        <f>IF(N341="zákl. prenesená",J341,0)</f>
        <v>0</v>
      </c>
      <c r="BH341" s="139">
        <f>IF(N341="zníž. prenesená",J341,0)</f>
        <v>0</v>
      </c>
      <c r="BI341" s="139">
        <f>IF(N341="nulová",J341,0)</f>
        <v>0</v>
      </c>
      <c r="BJ341" s="16" t="s">
        <v>124</v>
      </c>
      <c r="BK341" s="265">
        <f>ROUND(I341*H341,3)</f>
        <v>0</v>
      </c>
      <c r="BL341" s="16" t="s">
        <v>701</v>
      </c>
      <c r="BM341" s="264" t="s">
        <v>812</v>
      </c>
    </row>
    <row r="342" s="2" customFormat="1" ht="16.5" customHeight="1">
      <c r="A342" s="39"/>
      <c r="B342" s="40"/>
      <c r="C342" s="253" t="s">
        <v>813</v>
      </c>
      <c r="D342" s="253" t="s">
        <v>148</v>
      </c>
      <c r="E342" s="254" t="s">
        <v>814</v>
      </c>
      <c r="F342" s="255" t="s">
        <v>815</v>
      </c>
      <c r="G342" s="256" t="s">
        <v>199</v>
      </c>
      <c r="H342" s="257">
        <v>12.5</v>
      </c>
      <c r="I342" s="258"/>
      <c r="J342" s="257">
        <f>ROUND(I342*H342,3)</f>
        <v>0</v>
      </c>
      <c r="K342" s="259"/>
      <c r="L342" s="42"/>
      <c r="M342" s="260" t="s">
        <v>1</v>
      </c>
      <c r="N342" s="261" t="s">
        <v>43</v>
      </c>
      <c r="O342" s="92"/>
      <c r="P342" s="262">
        <f>O342*H342</f>
        <v>0</v>
      </c>
      <c r="Q342" s="262">
        <v>0</v>
      </c>
      <c r="R342" s="262">
        <f>Q342*H342</f>
        <v>0</v>
      </c>
      <c r="S342" s="262">
        <v>0</v>
      </c>
      <c r="T342" s="263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64" t="s">
        <v>432</v>
      </c>
      <c r="AT342" s="264" t="s">
        <v>148</v>
      </c>
      <c r="AU342" s="264" t="s">
        <v>124</v>
      </c>
      <c r="AY342" s="16" t="s">
        <v>145</v>
      </c>
      <c r="BE342" s="139">
        <f>IF(N342="základná",J342,0)</f>
        <v>0</v>
      </c>
      <c r="BF342" s="139">
        <f>IF(N342="znížená",J342,0)</f>
        <v>0</v>
      </c>
      <c r="BG342" s="139">
        <f>IF(N342="zákl. prenesená",J342,0)</f>
        <v>0</v>
      </c>
      <c r="BH342" s="139">
        <f>IF(N342="zníž. prenesená",J342,0)</f>
        <v>0</v>
      </c>
      <c r="BI342" s="139">
        <f>IF(N342="nulová",J342,0)</f>
        <v>0</v>
      </c>
      <c r="BJ342" s="16" t="s">
        <v>124</v>
      </c>
      <c r="BK342" s="265">
        <f>ROUND(I342*H342,3)</f>
        <v>0</v>
      </c>
      <c r="BL342" s="16" t="s">
        <v>432</v>
      </c>
      <c r="BM342" s="264" t="s">
        <v>816</v>
      </c>
    </row>
    <row r="343" s="2" customFormat="1" ht="16.5" customHeight="1">
      <c r="A343" s="39"/>
      <c r="B343" s="40"/>
      <c r="C343" s="289" t="s">
        <v>817</v>
      </c>
      <c r="D343" s="289" t="s">
        <v>241</v>
      </c>
      <c r="E343" s="290" t="s">
        <v>818</v>
      </c>
      <c r="F343" s="291" t="s">
        <v>819</v>
      </c>
      <c r="G343" s="292" t="s">
        <v>199</v>
      </c>
      <c r="H343" s="293">
        <v>12.5</v>
      </c>
      <c r="I343" s="294"/>
      <c r="J343" s="293">
        <f>ROUND(I343*H343,3)</f>
        <v>0</v>
      </c>
      <c r="K343" s="295"/>
      <c r="L343" s="296"/>
      <c r="M343" s="297" t="s">
        <v>1</v>
      </c>
      <c r="N343" s="298" t="s">
        <v>43</v>
      </c>
      <c r="O343" s="92"/>
      <c r="P343" s="262">
        <f>O343*H343</f>
        <v>0</v>
      </c>
      <c r="Q343" s="262">
        <v>0.00124</v>
      </c>
      <c r="R343" s="262">
        <f>Q343*H343</f>
        <v>0.0155</v>
      </c>
      <c r="S343" s="262">
        <v>0</v>
      </c>
      <c r="T343" s="26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64" t="s">
        <v>701</v>
      </c>
      <c r="AT343" s="264" t="s">
        <v>241</v>
      </c>
      <c r="AU343" s="264" t="s">
        <v>124</v>
      </c>
      <c r="AY343" s="16" t="s">
        <v>145</v>
      </c>
      <c r="BE343" s="139">
        <f>IF(N343="základná",J343,0)</f>
        <v>0</v>
      </c>
      <c r="BF343" s="139">
        <f>IF(N343="znížená",J343,0)</f>
        <v>0</v>
      </c>
      <c r="BG343" s="139">
        <f>IF(N343="zákl. prenesená",J343,0)</f>
        <v>0</v>
      </c>
      <c r="BH343" s="139">
        <f>IF(N343="zníž. prenesená",J343,0)</f>
        <v>0</v>
      </c>
      <c r="BI343" s="139">
        <f>IF(N343="nulová",J343,0)</f>
        <v>0</v>
      </c>
      <c r="BJ343" s="16" t="s">
        <v>124</v>
      </c>
      <c r="BK343" s="265">
        <f>ROUND(I343*H343,3)</f>
        <v>0</v>
      </c>
      <c r="BL343" s="16" t="s">
        <v>701</v>
      </c>
      <c r="BM343" s="264" t="s">
        <v>820</v>
      </c>
    </row>
    <row r="344" s="2" customFormat="1" ht="16.5" customHeight="1">
      <c r="A344" s="39"/>
      <c r="B344" s="40"/>
      <c r="C344" s="253" t="s">
        <v>821</v>
      </c>
      <c r="D344" s="253" t="s">
        <v>148</v>
      </c>
      <c r="E344" s="254" t="s">
        <v>822</v>
      </c>
      <c r="F344" s="255" t="s">
        <v>823</v>
      </c>
      <c r="G344" s="256" t="s">
        <v>199</v>
      </c>
      <c r="H344" s="257">
        <v>12.5</v>
      </c>
      <c r="I344" s="258"/>
      <c r="J344" s="257">
        <f>ROUND(I344*H344,3)</f>
        <v>0</v>
      </c>
      <c r="K344" s="259"/>
      <c r="L344" s="42"/>
      <c r="M344" s="260" t="s">
        <v>1</v>
      </c>
      <c r="N344" s="261" t="s">
        <v>43</v>
      </c>
      <c r="O344" s="92"/>
      <c r="P344" s="262">
        <f>O344*H344</f>
        <v>0</v>
      </c>
      <c r="Q344" s="262">
        <v>0</v>
      </c>
      <c r="R344" s="262">
        <f>Q344*H344</f>
        <v>0</v>
      </c>
      <c r="S344" s="262">
        <v>0</v>
      </c>
      <c r="T344" s="263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64" t="s">
        <v>432</v>
      </c>
      <c r="AT344" s="264" t="s">
        <v>148</v>
      </c>
      <c r="AU344" s="264" t="s">
        <v>124</v>
      </c>
      <c r="AY344" s="16" t="s">
        <v>145</v>
      </c>
      <c r="BE344" s="139">
        <f>IF(N344="základná",J344,0)</f>
        <v>0</v>
      </c>
      <c r="BF344" s="139">
        <f>IF(N344="znížená",J344,0)</f>
        <v>0</v>
      </c>
      <c r="BG344" s="139">
        <f>IF(N344="zákl. prenesená",J344,0)</f>
        <v>0</v>
      </c>
      <c r="BH344" s="139">
        <f>IF(N344="zníž. prenesená",J344,0)</f>
        <v>0</v>
      </c>
      <c r="BI344" s="139">
        <f>IF(N344="nulová",J344,0)</f>
        <v>0</v>
      </c>
      <c r="BJ344" s="16" t="s">
        <v>124</v>
      </c>
      <c r="BK344" s="265">
        <f>ROUND(I344*H344,3)</f>
        <v>0</v>
      </c>
      <c r="BL344" s="16" t="s">
        <v>432</v>
      </c>
      <c r="BM344" s="264" t="s">
        <v>824</v>
      </c>
    </row>
    <row r="345" s="2" customFormat="1" ht="16.5" customHeight="1">
      <c r="A345" s="39"/>
      <c r="B345" s="40"/>
      <c r="C345" s="289" t="s">
        <v>825</v>
      </c>
      <c r="D345" s="289" t="s">
        <v>241</v>
      </c>
      <c r="E345" s="290" t="s">
        <v>826</v>
      </c>
      <c r="F345" s="291" t="s">
        <v>827</v>
      </c>
      <c r="G345" s="292" t="s">
        <v>199</v>
      </c>
      <c r="H345" s="293">
        <v>12.5</v>
      </c>
      <c r="I345" s="294"/>
      <c r="J345" s="293">
        <f>ROUND(I345*H345,3)</f>
        <v>0</v>
      </c>
      <c r="K345" s="295"/>
      <c r="L345" s="296"/>
      <c r="M345" s="297" t="s">
        <v>1</v>
      </c>
      <c r="N345" s="298" t="s">
        <v>43</v>
      </c>
      <c r="O345" s="92"/>
      <c r="P345" s="262">
        <f>O345*H345</f>
        <v>0</v>
      </c>
      <c r="Q345" s="262">
        <v>0.00124</v>
      </c>
      <c r="R345" s="262">
        <f>Q345*H345</f>
        <v>0.0155</v>
      </c>
      <c r="S345" s="262">
        <v>0</v>
      </c>
      <c r="T345" s="263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64" t="s">
        <v>701</v>
      </c>
      <c r="AT345" s="264" t="s">
        <v>241</v>
      </c>
      <c r="AU345" s="264" t="s">
        <v>124</v>
      </c>
      <c r="AY345" s="16" t="s">
        <v>145</v>
      </c>
      <c r="BE345" s="139">
        <f>IF(N345="základná",J345,0)</f>
        <v>0</v>
      </c>
      <c r="BF345" s="139">
        <f>IF(N345="znížená",J345,0)</f>
        <v>0</v>
      </c>
      <c r="BG345" s="139">
        <f>IF(N345="zákl. prenesená",J345,0)</f>
        <v>0</v>
      </c>
      <c r="BH345" s="139">
        <f>IF(N345="zníž. prenesená",J345,0)</f>
        <v>0</v>
      </c>
      <c r="BI345" s="139">
        <f>IF(N345="nulová",J345,0)</f>
        <v>0</v>
      </c>
      <c r="BJ345" s="16" t="s">
        <v>124</v>
      </c>
      <c r="BK345" s="265">
        <f>ROUND(I345*H345,3)</f>
        <v>0</v>
      </c>
      <c r="BL345" s="16" t="s">
        <v>701</v>
      </c>
      <c r="BM345" s="264" t="s">
        <v>828</v>
      </c>
    </row>
    <row r="346" s="2" customFormat="1" ht="21.75" customHeight="1">
      <c r="A346" s="39"/>
      <c r="B346" s="40"/>
      <c r="C346" s="253" t="s">
        <v>829</v>
      </c>
      <c r="D346" s="253" t="s">
        <v>148</v>
      </c>
      <c r="E346" s="254" t="s">
        <v>830</v>
      </c>
      <c r="F346" s="255" t="s">
        <v>831</v>
      </c>
      <c r="G346" s="256" t="s">
        <v>194</v>
      </c>
      <c r="H346" s="257">
        <v>5</v>
      </c>
      <c r="I346" s="258"/>
      <c r="J346" s="257">
        <f>ROUND(I346*H346,3)</f>
        <v>0</v>
      </c>
      <c r="K346" s="259"/>
      <c r="L346" s="42"/>
      <c r="M346" s="260" t="s">
        <v>1</v>
      </c>
      <c r="N346" s="261" t="s">
        <v>43</v>
      </c>
      <c r="O346" s="92"/>
      <c r="P346" s="262">
        <f>O346*H346</f>
        <v>0</v>
      </c>
      <c r="Q346" s="262">
        <v>0</v>
      </c>
      <c r="R346" s="262">
        <f>Q346*H346</f>
        <v>0</v>
      </c>
      <c r="S346" s="262">
        <v>0</v>
      </c>
      <c r="T346" s="263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64" t="s">
        <v>432</v>
      </c>
      <c r="AT346" s="264" t="s">
        <v>148</v>
      </c>
      <c r="AU346" s="264" t="s">
        <v>124</v>
      </c>
      <c r="AY346" s="16" t="s">
        <v>145</v>
      </c>
      <c r="BE346" s="139">
        <f>IF(N346="základná",J346,0)</f>
        <v>0</v>
      </c>
      <c r="BF346" s="139">
        <f>IF(N346="znížená",J346,0)</f>
        <v>0</v>
      </c>
      <c r="BG346" s="139">
        <f>IF(N346="zákl. prenesená",J346,0)</f>
        <v>0</v>
      </c>
      <c r="BH346" s="139">
        <f>IF(N346="zníž. prenesená",J346,0)</f>
        <v>0</v>
      </c>
      <c r="BI346" s="139">
        <f>IF(N346="nulová",J346,0)</f>
        <v>0</v>
      </c>
      <c r="BJ346" s="16" t="s">
        <v>124</v>
      </c>
      <c r="BK346" s="265">
        <f>ROUND(I346*H346,3)</f>
        <v>0</v>
      </c>
      <c r="BL346" s="16" t="s">
        <v>432</v>
      </c>
      <c r="BM346" s="264" t="s">
        <v>832</v>
      </c>
    </row>
    <row r="347" s="2" customFormat="1" ht="16.5" customHeight="1">
      <c r="A347" s="39"/>
      <c r="B347" s="40"/>
      <c r="C347" s="289" t="s">
        <v>833</v>
      </c>
      <c r="D347" s="289" t="s">
        <v>241</v>
      </c>
      <c r="E347" s="290" t="s">
        <v>834</v>
      </c>
      <c r="F347" s="291" t="s">
        <v>835</v>
      </c>
      <c r="G347" s="292" t="s">
        <v>194</v>
      </c>
      <c r="H347" s="293">
        <v>1</v>
      </c>
      <c r="I347" s="294"/>
      <c r="J347" s="293">
        <f>ROUND(I347*H347,3)</f>
        <v>0</v>
      </c>
      <c r="K347" s="295"/>
      <c r="L347" s="296"/>
      <c r="M347" s="297" t="s">
        <v>1</v>
      </c>
      <c r="N347" s="298" t="s">
        <v>43</v>
      </c>
      <c r="O347" s="92"/>
      <c r="P347" s="262">
        <f>O347*H347</f>
        <v>0</v>
      </c>
      <c r="Q347" s="262">
        <v>6.9999999999999994E-05</v>
      </c>
      <c r="R347" s="262">
        <f>Q347*H347</f>
        <v>6.9999999999999994E-05</v>
      </c>
      <c r="S347" s="262">
        <v>0</v>
      </c>
      <c r="T347" s="26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64" t="s">
        <v>701</v>
      </c>
      <c r="AT347" s="264" t="s">
        <v>241</v>
      </c>
      <c r="AU347" s="264" t="s">
        <v>124</v>
      </c>
      <c r="AY347" s="16" t="s">
        <v>145</v>
      </c>
      <c r="BE347" s="139">
        <f>IF(N347="základná",J347,0)</f>
        <v>0</v>
      </c>
      <c r="BF347" s="139">
        <f>IF(N347="znížená",J347,0)</f>
        <v>0</v>
      </c>
      <c r="BG347" s="139">
        <f>IF(N347="zákl. prenesená",J347,0)</f>
        <v>0</v>
      </c>
      <c r="BH347" s="139">
        <f>IF(N347="zníž. prenesená",J347,0)</f>
        <v>0</v>
      </c>
      <c r="BI347" s="139">
        <f>IF(N347="nulová",J347,0)</f>
        <v>0</v>
      </c>
      <c r="BJ347" s="16" t="s">
        <v>124</v>
      </c>
      <c r="BK347" s="265">
        <f>ROUND(I347*H347,3)</f>
        <v>0</v>
      </c>
      <c r="BL347" s="16" t="s">
        <v>701</v>
      </c>
      <c r="BM347" s="264" t="s">
        <v>836</v>
      </c>
    </row>
    <row r="348" s="2" customFormat="1" ht="16.5" customHeight="1">
      <c r="A348" s="39"/>
      <c r="B348" s="40"/>
      <c r="C348" s="289" t="s">
        <v>837</v>
      </c>
      <c r="D348" s="289" t="s">
        <v>241</v>
      </c>
      <c r="E348" s="290" t="s">
        <v>838</v>
      </c>
      <c r="F348" s="291" t="s">
        <v>839</v>
      </c>
      <c r="G348" s="292" t="s">
        <v>194</v>
      </c>
      <c r="H348" s="293">
        <v>4</v>
      </c>
      <c r="I348" s="294"/>
      <c r="J348" s="293">
        <f>ROUND(I348*H348,3)</f>
        <v>0</v>
      </c>
      <c r="K348" s="295"/>
      <c r="L348" s="296"/>
      <c r="M348" s="297" t="s">
        <v>1</v>
      </c>
      <c r="N348" s="298" t="s">
        <v>43</v>
      </c>
      <c r="O348" s="92"/>
      <c r="P348" s="262">
        <f>O348*H348</f>
        <v>0</v>
      </c>
      <c r="Q348" s="262">
        <v>6.9999999999999994E-05</v>
      </c>
      <c r="R348" s="262">
        <f>Q348*H348</f>
        <v>0.00027999999999999998</v>
      </c>
      <c r="S348" s="262">
        <v>0</v>
      </c>
      <c r="T348" s="263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64" t="s">
        <v>701</v>
      </c>
      <c r="AT348" s="264" t="s">
        <v>241</v>
      </c>
      <c r="AU348" s="264" t="s">
        <v>124</v>
      </c>
      <c r="AY348" s="16" t="s">
        <v>145</v>
      </c>
      <c r="BE348" s="139">
        <f>IF(N348="základná",J348,0)</f>
        <v>0</v>
      </c>
      <c r="BF348" s="139">
        <f>IF(N348="znížená",J348,0)</f>
        <v>0</v>
      </c>
      <c r="BG348" s="139">
        <f>IF(N348="zákl. prenesená",J348,0)</f>
        <v>0</v>
      </c>
      <c r="BH348" s="139">
        <f>IF(N348="zníž. prenesená",J348,0)</f>
        <v>0</v>
      </c>
      <c r="BI348" s="139">
        <f>IF(N348="nulová",J348,0)</f>
        <v>0</v>
      </c>
      <c r="BJ348" s="16" t="s">
        <v>124</v>
      </c>
      <c r="BK348" s="265">
        <f>ROUND(I348*H348,3)</f>
        <v>0</v>
      </c>
      <c r="BL348" s="16" t="s">
        <v>701</v>
      </c>
      <c r="BM348" s="264" t="s">
        <v>840</v>
      </c>
    </row>
    <row r="349" s="2" customFormat="1" ht="16.5" customHeight="1">
      <c r="A349" s="39"/>
      <c r="B349" s="40"/>
      <c r="C349" s="253" t="s">
        <v>841</v>
      </c>
      <c r="D349" s="253" t="s">
        <v>148</v>
      </c>
      <c r="E349" s="254" t="s">
        <v>842</v>
      </c>
      <c r="F349" s="255" t="s">
        <v>843</v>
      </c>
      <c r="G349" s="256" t="s">
        <v>194</v>
      </c>
      <c r="H349" s="257">
        <v>1</v>
      </c>
      <c r="I349" s="258"/>
      <c r="J349" s="257">
        <f>ROUND(I349*H349,3)</f>
        <v>0</v>
      </c>
      <c r="K349" s="259"/>
      <c r="L349" s="42"/>
      <c r="M349" s="260" t="s">
        <v>1</v>
      </c>
      <c r="N349" s="261" t="s">
        <v>43</v>
      </c>
      <c r="O349" s="92"/>
      <c r="P349" s="262">
        <f>O349*H349</f>
        <v>0</v>
      </c>
      <c r="Q349" s="262">
        <v>0</v>
      </c>
      <c r="R349" s="262">
        <f>Q349*H349</f>
        <v>0</v>
      </c>
      <c r="S349" s="262">
        <v>0</v>
      </c>
      <c r="T349" s="263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64" t="s">
        <v>432</v>
      </c>
      <c r="AT349" s="264" t="s">
        <v>148</v>
      </c>
      <c r="AU349" s="264" t="s">
        <v>124</v>
      </c>
      <c r="AY349" s="16" t="s">
        <v>145</v>
      </c>
      <c r="BE349" s="139">
        <f>IF(N349="základná",J349,0)</f>
        <v>0</v>
      </c>
      <c r="BF349" s="139">
        <f>IF(N349="znížená",J349,0)</f>
        <v>0</v>
      </c>
      <c r="BG349" s="139">
        <f>IF(N349="zákl. prenesená",J349,0)</f>
        <v>0</v>
      </c>
      <c r="BH349" s="139">
        <f>IF(N349="zníž. prenesená",J349,0)</f>
        <v>0</v>
      </c>
      <c r="BI349" s="139">
        <f>IF(N349="nulová",J349,0)</f>
        <v>0</v>
      </c>
      <c r="BJ349" s="16" t="s">
        <v>124</v>
      </c>
      <c r="BK349" s="265">
        <f>ROUND(I349*H349,3)</f>
        <v>0</v>
      </c>
      <c r="BL349" s="16" t="s">
        <v>432</v>
      </c>
      <c r="BM349" s="264" t="s">
        <v>844</v>
      </c>
    </row>
    <row r="350" s="2" customFormat="1" ht="16.5" customHeight="1">
      <c r="A350" s="39"/>
      <c r="B350" s="40"/>
      <c r="C350" s="289" t="s">
        <v>845</v>
      </c>
      <c r="D350" s="289" t="s">
        <v>241</v>
      </c>
      <c r="E350" s="290" t="s">
        <v>846</v>
      </c>
      <c r="F350" s="291" t="s">
        <v>847</v>
      </c>
      <c r="G350" s="292" t="s">
        <v>194</v>
      </c>
      <c r="H350" s="293">
        <v>1</v>
      </c>
      <c r="I350" s="294"/>
      <c r="J350" s="293">
        <f>ROUND(I350*H350,3)</f>
        <v>0</v>
      </c>
      <c r="K350" s="295"/>
      <c r="L350" s="296"/>
      <c r="M350" s="297" t="s">
        <v>1</v>
      </c>
      <c r="N350" s="298" t="s">
        <v>43</v>
      </c>
      <c r="O350" s="92"/>
      <c r="P350" s="262">
        <f>O350*H350</f>
        <v>0</v>
      </c>
      <c r="Q350" s="262">
        <v>0.00031</v>
      </c>
      <c r="R350" s="262">
        <f>Q350*H350</f>
        <v>0.00031</v>
      </c>
      <c r="S350" s="262">
        <v>0</v>
      </c>
      <c r="T350" s="263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64" t="s">
        <v>701</v>
      </c>
      <c r="AT350" s="264" t="s">
        <v>241</v>
      </c>
      <c r="AU350" s="264" t="s">
        <v>124</v>
      </c>
      <c r="AY350" s="16" t="s">
        <v>145</v>
      </c>
      <c r="BE350" s="139">
        <f>IF(N350="základná",J350,0)</f>
        <v>0</v>
      </c>
      <c r="BF350" s="139">
        <f>IF(N350="znížená",J350,0)</f>
        <v>0</v>
      </c>
      <c r="BG350" s="139">
        <f>IF(N350="zákl. prenesená",J350,0)</f>
        <v>0</v>
      </c>
      <c r="BH350" s="139">
        <f>IF(N350="zníž. prenesená",J350,0)</f>
        <v>0</v>
      </c>
      <c r="BI350" s="139">
        <f>IF(N350="nulová",J350,0)</f>
        <v>0</v>
      </c>
      <c r="BJ350" s="16" t="s">
        <v>124</v>
      </c>
      <c r="BK350" s="265">
        <f>ROUND(I350*H350,3)</f>
        <v>0</v>
      </c>
      <c r="BL350" s="16" t="s">
        <v>701</v>
      </c>
      <c r="BM350" s="264" t="s">
        <v>848</v>
      </c>
    </row>
    <row r="351" s="2" customFormat="1" ht="16.5" customHeight="1">
      <c r="A351" s="39"/>
      <c r="B351" s="40"/>
      <c r="C351" s="253" t="s">
        <v>849</v>
      </c>
      <c r="D351" s="253" t="s">
        <v>148</v>
      </c>
      <c r="E351" s="254" t="s">
        <v>850</v>
      </c>
      <c r="F351" s="255" t="s">
        <v>851</v>
      </c>
      <c r="G351" s="256" t="s">
        <v>194</v>
      </c>
      <c r="H351" s="257">
        <v>1</v>
      </c>
      <c r="I351" s="258"/>
      <c r="J351" s="257">
        <f>ROUND(I351*H351,3)</f>
        <v>0</v>
      </c>
      <c r="K351" s="259"/>
      <c r="L351" s="42"/>
      <c r="M351" s="260" t="s">
        <v>1</v>
      </c>
      <c r="N351" s="261" t="s">
        <v>43</v>
      </c>
      <c r="O351" s="92"/>
      <c r="P351" s="262">
        <f>O351*H351</f>
        <v>0</v>
      </c>
      <c r="Q351" s="262">
        <v>0</v>
      </c>
      <c r="R351" s="262">
        <f>Q351*H351</f>
        <v>0</v>
      </c>
      <c r="S351" s="262">
        <v>0</v>
      </c>
      <c r="T351" s="263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64" t="s">
        <v>432</v>
      </c>
      <c r="AT351" s="264" t="s">
        <v>148</v>
      </c>
      <c r="AU351" s="264" t="s">
        <v>124</v>
      </c>
      <c r="AY351" s="16" t="s">
        <v>145</v>
      </c>
      <c r="BE351" s="139">
        <f>IF(N351="základná",J351,0)</f>
        <v>0</v>
      </c>
      <c r="BF351" s="139">
        <f>IF(N351="znížená",J351,0)</f>
        <v>0</v>
      </c>
      <c r="BG351" s="139">
        <f>IF(N351="zákl. prenesená",J351,0)</f>
        <v>0</v>
      </c>
      <c r="BH351" s="139">
        <f>IF(N351="zníž. prenesená",J351,0)</f>
        <v>0</v>
      </c>
      <c r="BI351" s="139">
        <f>IF(N351="nulová",J351,0)</f>
        <v>0</v>
      </c>
      <c r="BJ351" s="16" t="s">
        <v>124</v>
      </c>
      <c r="BK351" s="265">
        <f>ROUND(I351*H351,3)</f>
        <v>0</v>
      </c>
      <c r="BL351" s="16" t="s">
        <v>432</v>
      </c>
      <c r="BM351" s="264" t="s">
        <v>852</v>
      </c>
    </row>
    <row r="352" s="2" customFormat="1" ht="16.5" customHeight="1">
      <c r="A352" s="39"/>
      <c r="B352" s="40"/>
      <c r="C352" s="289" t="s">
        <v>853</v>
      </c>
      <c r="D352" s="289" t="s">
        <v>241</v>
      </c>
      <c r="E352" s="290" t="s">
        <v>854</v>
      </c>
      <c r="F352" s="291" t="s">
        <v>855</v>
      </c>
      <c r="G352" s="292" t="s">
        <v>194</v>
      </c>
      <c r="H352" s="293">
        <v>1</v>
      </c>
      <c r="I352" s="294"/>
      <c r="J352" s="293">
        <f>ROUND(I352*H352,3)</f>
        <v>0</v>
      </c>
      <c r="K352" s="295"/>
      <c r="L352" s="296"/>
      <c r="M352" s="297" t="s">
        <v>1</v>
      </c>
      <c r="N352" s="298" t="s">
        <v>43</v>
      </c>
      <c r="O352" s="92"/>
      <c r="P352" s="262">
        <f>O352*H352</f>
        <v>0</v>
      </c>
      <c r="Q352" s="262">
        <v>0.00042999999999999999</v>
      </c>
      <c r="R352" s="262">
        <f>Q352*H352</f>
        <v>0.00042999999999999999</v>
      </c>
      <c r="S352" s="262">
        <v>0</v>
      </c>
      <c r="T352" s="263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64" t="s">
        <v>856</v>
      </c>
      <c r="AT352" s="264" t="s">
        <v>241</v>
      </c>
      <c r="AU352" s="264" t="s">
        <v>124</v>
      </c>
      <c r="AY352" s="16" t="s">
        <v>145</v>
      </c>
      <c r="BE352" s="139">
        <f>IF(N352="základná",J352,0)</f>
        <v>0</v>
      </c>
      <c r="BF352" s="139">
        <f>IF(N352="znížená",J352,0)</f>
        <v>0</v>
      </c>
      <c r="BG352" s="139">
        <f>IF(N352="zákl. prenesená",J352,0)</f>
        <v>0</v>
      </c>
      <c r="BH352" s="139">
        <f>IF(N352="zníž. prenesená",J352,0)</f>
        <v>0</v>
      </c>
      <c r="BI352" s="139">
        <f>IF(N352="nulová",J352,0)</f>
        <v>0</v>
      </c>
      <c r="BJ352" s="16" t="s">
        <v>124</v>
      </c>
      <c r="BK352" s="265">
        <f>ROUND(I352*H352,3)</f>
        <v>0</v>
      </c>
      <c r="BL352" s="16" t="s">
        <v>432</v>
      </c>
      <c r="BM352" s="264" t="s">
        <v>857</v>
      </c>
    </row>
    <row r="353" s="2" customFormat="1" ht="16.5" customHeight="1">
      <c r="A353" s="39"/>
      <c r="B353" s="40"/>
      <c r="C353" s="253" t="s">
        <v>858</v>
      </c>
      <c r="D353" s="253" t="s">
        <v>148</v>
      </c>
      <c r="E353" s="254" t="s">
        <v>859</v>
      </c>
      <c r="F353" s="255" t="s">
        <v>860</v>
      </c>
      <c r="G353" s="256" t="s">
        <v>194</v>
      </c>
      <c r="H353" s="257">
        <v>1</v>
      </c>
      <c r="I353" s="258"/>
      <c r="J353" s="257">
        <f>ROUND(I353*H353,3)</f>
        <v>0</v>
      </c>
      <c r="K353" s="259"/>
      <c r="L353" s="42"/>
      <c r="M353" s="260" t="s">
        <v>1</v>
      </c>
      <c r="N353" s="261" t="s">
        <v>43</v>
      </c>
      <c r="O353" s="92"/>
      <c r="P353" s="262">
        <f>O353*H353</f>
        <v>0</v>
      </c>
      <c r="Q353" s="262">
        <v>0</v>
      </c>
      <c r="R353" s="262">
        <f>Q353*H353</f>
        <v>0</v>
      </c>
      <c r="S353" s="262">
        <v>0</v>
      </c>
      <c r="T353" s="263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64" t="s">
        <v>432</v>
      </c>
      <c r="AT353" s="264" t="s">
        <v>148</v>
      </c>
      <c r="AU353" s="264" t="s">
        <v>124</v>
      </c>
      <c r="AY353" s="16" t="s">
        <v>145</v>
      </c>
      <c r="BE353" s="139">
        <f>IF(N353="základná",J353,0)</f>
        <v>0</v>
      </c>
      <c r="BF353" s="139">
        <f>IF(N353="znížená",J353,0)</f>
        <v>0</v>
      </c>
      <c r="BG353" s="139">
        <f>IF(N353="zákl. prenesená",J353,0)</f>
        <v>0</v>
      </c>
      <c r="BH353" s="139">
        <f>IF(N353="zníž. prenesená",J353,0)</f>
        <v>0</v>
      </c>
      <c r="BI353" s="139">
        <f>IF(N353="nulová",J353,0)</f>
        <v>0</v>
      </c>
      <c r="BJ353" s="16" t="s">
        <v>124</v>
      </c>
      <c r="BK353" s="265">
        <f>ROUND(I353*H353,3)</f>
        <v>0</v>
      </c>
      <c r="BL353" s="16" t="s">
        <v>432</v>
      </c>
      <c r="BM353" s="264" t="s">
        <v>861</v>
      </c>
    </row>
    <row r="354" s="2" customFormat="1" ht="21.75" customHeight="1">
      <c r="A354" s="39"/>
      <c r="B354" s="40"/>
      <c r="C354" s="289" t="s">
        <v>862</v>
      </c>
      <c r="D354" s="289" t="s">
        <v>241</v>
      </c>
      <c r="E354" s="290" t="s">
        <v>863</v>
      </c>
      <c r="F354" s="291" t="s">
        <v>864</v>
      </c>
      <c r="G354" s="292" t="s">
        <v>194</v>
      </c>
      <c r="H354" s="293">
        <v>1</v>
      </c>
      <c r="I354" s="294"/>
      <c r="J354" s="293">
        <f>ROUND(I354*H354,3)</f>
        <v>0</v>
      </c>
      <c r="K354" s="295"/>
      <c r="L354" s="296"/>
      <c r="M354" s="297" t="s">
        <v>1</v>
      </c>
      <c r="N354" s="298" t="s">
        <v>43</v>
      </c>
      <c r="O354" s="92"/>
      <c r="P354" s="262">
        <f>O354*H354</f>
        <v>0</v>
      </c>
      <c r="Q354" s="262">
        <v>0.00046000000000000001</v>
      </c>
      <c r="R354" s="262">
        <f>Q354*H354</f>
        <v>0.00046000000000000001</v>
      </c>
      <c r="S354" s="262">
        <v>0</v>
      </c>
      <c r="T354" s="26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64" t="s">
        <v>701</v>
      </c>
      <c r="AT354" s="264" t="s">
        <v>241</v>
      </c>
      <c r="AU354" s="264" t="s">
        <v>124</v>
      </c>
      <c r="AY354" s="16" t="s">
        <v>145</v>
      </c>
      <c r="BE354" s="139">
        <f>IF(N354="základná",J354,0)</f>
        <v>0</v>
      </c>
      <c r="BF354" s="139">
        <f>IF(N354="znížená",J354,0)</f>
        <v>0</v>
      </c>
      <c r="BG354" s="139">
        <f>IF(N354="zákl. prenesená",J354,0)</f>
        <v>0</v>
      </c>
      <c r="BH354" s="139">
        <f>IF(N354="zníž. prenesená",J354,0)</f>
        <v>0</v>
      </c>
      <c r="BI354" s="139">
        <f>IF(N354="nulová",J354,0)</f>
        <v>0</v>
      </c>
      <c r="BJ354" s="16" t="s">
        <v>124</v>
      </c>
      <c r="BK354" s="265">
        <f>ROUND(I354*H354,3)</f>
        <v>0</v>
      </c>
      <c r="BL354" s="16" t="s">
        <v>701</v>
      </c>
      <c r="BM354" s="264" t="s">
        <v>865</v>
      </c>
    </row>
    <row r="355" s="2" customFormat="1" ht="21.75" customHeight="1">
      <c r="A355" s="39"/>
      <c r="B355" s="40"/>
      <c r="C355" s="253" t="s">
        <v>866</v>
      </c>
      <c r="D355" s="253" t="s">
        <v>148</v>
      </c>
      <c r="E355" s="254" t="s">
        <v>867</v>
      </c>
      <c r="F355" s="255" t="s">
        <v>868</v>
      </c>
      <c r="G355" s="256" t="s">
        <v>199</v>
      </c>
      <c r="H355" s="257">
        <v>4</v>
      </c>
      <c r="I355" s="258"/>
      <c r="J355" s="257">
        <f>ROUND(I355*H355,3)</f>
        <v>0</v>
      </c>
      <c r="K355" s="259"/>
      <c r="L355" s="42"/>
      <c r="M355" s="260" t="s">
        <v>1</v>
      </c>
      <c r="N355" s="261" t="s">
        <v>43</v>
      </c>
      <c r="O355" s="92"/>
      <c r="P355" s="262">
        <f>O355*H355</f>
        <v>0</v>
      </c>
      <c r="Q355" s="262">
        <v>0</v>
      </c>
      <c r="R355" s="262">
        <f>Q355*H355</f>
        <v>0</v>
      </c>
      <c r="S355" s="262">
        <v>0</v>
      </c>
      <c r="T355" s="263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64" t="s">
        <v>432</v>
      </c>
      <c r="AT355" s="264" t="s">
        <v>148</v>
      </c>
      <c r="AU355" s="264" t="s">
        <v>124</v>
      </c>
      <c r="AY355" s="16" t="s">
        <v>145</v>
      </c>
      <c r="BE355" s="139">
        <f>IF(N355="základná",J355,0)</f>
        <v>0</v>
      </c>
      <c r="BF355" s="139">
        <f>IF(N355="znížená",J355,0)</f>
        <v>0</v>
      </c>
      <c r="BG355" s="139">
        <f>IF(N355="zákl. prenesená",J355,0)</f>
        <v>0</v>
      </c>
      <c r="BH355" s="139">
        <f>IF(N355="zníž. prenesená",J355,0)</f>
        <v>0</v>
      </c>
      <c r="BI355" s="139">
        <f>IF(N355="nulová",J355,0)</f>
        <v>0</v>
      </c>
      <c r="BJ355" s="16" t="s">
        <v>124</v>
      </c>
      <c r="BK355" s="265">
        <f>ROUND(I355*H355,3)</f>
        <v>0</v>
      </c>
      <c r="BL355" s="16" t="s">
        <v>432</v>
      </c>
      <c r="BM355" s="264" t="s">
        <v>869</v>
      </c>
    </row>
    <row r="356" s="2" customFormat="1" ht="16.5" customHeight="1">
      <c r="A356" s="39"/>
      <c r="B356" s="40"/>
      <c r="C356" s="289" t="s">
        <v>870</v>
      </c>
      <c r="D356" s="289" t="s">
        <v>241</v>
      </c>
      <c r="E356" s="290" t="s">
        <v>871</v>
      </c>
      <c r="F356" s="291" t="s">
        <v>872</v>
      </c>
      <c r="G356" s="292" t="s">
        <v>636</v>
      </c>
      <c r="H356" s="293">
        <v>2.7999999999999998</v>
      </c>
      <c r="I356" s="294"/>
      <c r="J356" s="293">
        <f>ROUND(I356*H356,3)</f>
        <v>0</v>
      </c>
      <c r="K356" s="295"/>
      <c r="L356" s="296"/>
      <c r="M356" s="297" t="s">
        <v>1</v>
      </c>
      <c r="N356" s="298" t="s">
        <v>43</v>
      </c>
      <c r="O356" s="92"/>
      <c r="P356" s="262">
        <f>O356*H356</f>
        <v>0</v>
      </c>
      <c r="Q356" s="262">
        <v>0.001</v>
      </c>
      <c r="R356" s="262">
        <f>Q356*H356</f>
        <v>0.0028</v>
      </c>
      <c r="S356" s="262">
        <v>0</v>
      </c>
      <c r="T356" s="26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64" t="s">
        <v>701</v>
      </c>
      <c r="AT356" s="264" t="s">
        <v>241</v>
      </c>
      <c r="AU356" s="264" t="s">
        <v>124</v>
      </c>
      <c r="AY356" s="16" t="s">
        <v>145</v>
      </c>
      <c r="BE356" s="139">
        <f>IF(N356="základná",J356,0)</f>
        <v>0</v>
      </c>
      <c r="BF356" s="139">
        <f>IF(N356="znížená",J356,0)</f>
        <v>0</v>
      </c>
      <c r="BG356" s="139">
        <f>IF(N356="zákl. prenesená",J356,0)</f>
        <v>0</v>
      </c>
      <c r="BH356" s="139">
        <f>IF(N356="zníž. prenesená",J356,0)</f>
        <v>0</v>
      </c>
      <c r="BI356" s="139">
        <f>IF(N356="nulová",J356,0)</f>
        <v>0</v>
      </c>
      <c r="BJ356" s="16" t="s">
        <v>124</v>
      </c>
      <c r="BK356" s="265">
        <f>ROUND(I356*H356,3)</f>
        <v>0</v>
      </c>
      <c r="BL356" s="16" t="s">
        <v>701</v>
      </c>
      <c r="BM356" s="264" t="s">
        <v>873</v>
      </c>
    </row>
    <row r="357" s="13" customFormat="1">
      <c r="A357" s="13"/>
      <c r="B357" s="266"/>
      <c r="C357" s="267"/>
      <c r="D357" s="268" t="s">
        <v>154</v>
      </c>
      <c r="E357" s="267"/>
      <c r="F357" s="270" t="s">
        <v>874</v>
      </c>
      <c r="G357" s="267"/>
      <c r="H357" s="271">
        <v>2.7999999999999998</v>
      </c>
      <c r="I357" s="272"/>
      <c r="J357" s="267"/>
      <c r="K357" s="267"/>
      <c r="L357" s="273"/>
      <c r="M357" s="274"/>
      <c r="N357" s="275"/>
      <c r="O357" s="275"/>
      <c r="P357" s="275"/>
      <c r="Q357" s="275"/>
      <c r="R357" s="275"/>
      <c r="S357" s="275"/>
      <c r="T357" s="27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77" t="s">
        <v>154</v>
      </c>
      <c r="AU357" s="277" t="s">
        <v>124</v>
      </c>
      <c r="AV357" s="13" t="s">
        <v>124</v>
      </c>
      <c r="AW357" s="13" t="s">
        <v>4</v>
      </c>
      <c r="AX357" s="13" t="s">
        <v>82</v>
      </c>
      <c r="AY357" s="277" t="s">
        <v>145</v>
      </c>
    </row>
    <row r="358" s="2" customFormat="1" ht="16.5" customHeight="1">
      <c r="A358" s="39"/>
      <c r="B358" s="40"/>
      <c r="C358" s="253" t="s">
        <v>875</v>
      </c>
      <c r="D358" s="253" t="s">
        <v>148</v>
      </c>
      <c r="E358" s="254" t="s">
        <v>876</v>
      </c>
      <c r="F358" s="255" t="s">
        <v>877</v>
      </c>
      <c r="G358" s="256" t="s">
        <v>194</v>
      </c>
      <c r="H358" s="257">
        <v>1</v>
      </c>
      <c r="I358" s="258"/>
      <c r="J358" s="257">
        <f>ROUND(I358*H358,3)</f>
        <v>0</v>
      </c>
      <c r="K358" s="259"/>
      <c r="L358" s="42"/>
      <c r="M358" s="260" t="s">
        <v>1</v>
      </c>
      <c r="N358" s="261" t="s">
        <v>43</v>
      </c>
      <c r="O358" s="92"/>
      <c r="P358" s="262">
        <f>O358*H358</f>
        <v>0</v>
      </c>
      <c r="Q358" s="262">
        <v>0</v>
      </c>
      <c r="R358" s="262">
        <f>Q358*H358</f>
        <v>0</v>
      </c>
      <c r="S358" s="262">
        <v>0</v>
      </c>
      <c r="T358" s="26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64" t="s">
        <v>432</v>
      </c>
      <c r="AT358" s="264" t="s">
        <v>148</v>
      </c>
      <c r="AU358" s="264" t="s">
        <v>124</v>
      </c>
      <c r="AY358" s="16" t="s">
        <v>145</v>
      </c>
      <c r="BE358" s="139">
        <f>IF(N358="základná",J358,0)</f>
        <v>0</v>
      </c>
      <c r="BF358" s="139">
        <f>IF(N358="znížená",J358,0)</f>
        <v>0</v>
      </c>
      <c r="BG358" s="139">
        <f>IF(N358="zákl. prenesená",J358,0)</f>
        <v>0</v>
      </c>
      <c r="BH358" s="139">
        <f>IF(N358="zníž. prenesená",J358,0)</f>
        <v>0</v>
      </c>
      <c r="BI358" s="139">
        <f>IF(N358="nulová",J358,0)</f>
        <v>0</v>
      </c>
      <c r="BJ358" s="16" t="s">
        <v>124</v>
      </c>
      <c r="BK358" s="265">
        <f>ROUND(I358*H358,3)</f>
        <v>0</v>
      </c>
      <c r="BL358" s="16" t="s">
        <v>432</v>
      </c>
      <c r="BM358" s="264" t="s">
        <v>878</v>
      </c>
    </row>
    <row r="359" s="2" customFormat="1" ht="21.75" customHeight="1">
      <c r="A359" s="39"/>
      <c r="B359" s="40"/>
      <c r="C359" s="289" t="s">
        <v>879</v>
      </c>
      <c r="D359" s="289" t="s">
        <v>241</v>
      </c>
      <c r="E359" s="290" t="s">
        <v>880</v>
      </c>
      <c r="F359" s="291" t="s">
        <v>881</v>
      </c>
      <c r="G359" s="292" t="s">
        <v>194</v>
      </c>
      <c r="H359" s="293">
        <v>1</v>
      </c>
      <c r="I359" s="294"/>
      <c r="J359" s="293">
        <f>ROUND(I359*H359,3)</f>
        <v>0</v>
      </c>
      <c r="K359" s="295"/>
      <c r="L359" s="296"/>
      <c r="M359" s="297" t="s">
        <v>1</v>
      </c>
      <c r="N359" s="298" t="s">
        <v>43</v>
      </c>
      <c r="O359" s="92"/>
      <c r="P359" s="262">
        <f>O359*H359</f>
        <v>0</v>
      </c>
      <c r="Q359" s="262">
        <v>0.00027999999999999998</v>
      </c>
      <c r="R359" s="262">
        <f>Q359*H359</f>
        <v>0.00027999999999999998</v>
      </c>
      <c r="S359" s="262">
        <v>0</v>
      </c>
      <c r="T359" s="263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64" t="s">
        <v>701</v>
      </c>
      <c r="AT359" s="264" t="s">
        <v>241</v>
      </c>
      <c r="AU359" s="264" t="s">
        <v>124</v>
      </c>
      <c r="AY359" s="16" t="s">
        <v>145</v>
      </c>
      <c r="BE359" s="139">
        <f>IF(N359="základná",J359,0)</f>
        <v>0</v>
      </c>
      <c r="BF359" s="139">
        <f>IF(N359="znížená",J359,0)</f>
        <v>0</v>
      </c>
      <c r="BG359" s="139">
        <f>IF(N359="zákl. prenesená",J359,0)</f>
        <v>0</v>
      </c>
      <c r="BH359" s="139">
        <f>IF(N359="zníž. prenesená",J359,0)</f>
        <v>0</v>
      </c>
      <c r="BI359" s="139">
        <f>IF(N359="nulová",J359,0)</f>
        <v>0</v>
      </c>
      <c r="BJ359" s="16" t="s">
        <v>124</v>
      </c>
      <c r="BK359" s="265">
        <f>ROUND(I359*H359,3)</f>
        <v>0</v>
      </c>
      <c r="BL359" s="16" t="s">
        <v>701</v>
      </c>
      <c r="BM359" s="264" t="s">
        <v>882</v>
      </c>
    </row>
    <row r="360" s="2" customFormat="1" ht="16.5" customHeight="1">
      <c r="A360" s="39"/>
      <c r="B360" s="40"/>
      <c r="C360" s="289" t="s">
        <v>883</v>
      </c>
      <c r="D360" s="289" t="s">
        <v>241</v>
      </c>
      <c r="E360" s="290" t="s">
        <v>884</v>
      </c>
      <c r="F360" s="291" t="s">
        <v>885</v>
      </c>
      <c r="G360" s="292" t="s">
        <v>194</v>
      </c>
      <c r="H360" s="293">
        <v>1</v>
      </c>
      <c r="I360" s="294"/>
      <c r="J360" s="293">
        <f>ROUND(I360*H360,3)</f>
        <v>0</v>
      </c>
      <c r="K360" s="295"/>
      <c r="L360" s="296"/>
      <c r="M360" s="297" t="s">
        <v>1</v>
      </c>
      <c r="N360" s="298" t="s">
        <v>43</v>
      </c>
      <c r="O360" s="92"/>
      <c r="P360" s="262">
        <f>O360*H360</f>
        <v>0</v>
      </c>
      <c r="Q360" s="262">
        <v>0.00035</v>
      </c>
      <c r="R360" s="262">
        <f>Q360*H360</f>
        <v>0.00035</v>
      </c>
      <c r="S360" s="262">
        <v>0</v>
      </c>
      <c r="T360" s="263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64" t="s">
        <v>701</v>
      </c>
      <c r="AT360" s="264" t="s">
        <v>241</v>
      </c>
      <c r="AU360" s="264" t="s">
        <v>124</v>
      </c>
      <c r="AY360" s="16" t="s">
        <v>145</v>
      </c>
      <c r="BE360" s="139">
        <f>IF(N360="základná",J360,0)</f>
        <v>0</v>
      </c>
      <c r="BF360" s="139">
        <f>IF(N360="znížená",J360,0)</f>
        <v>0</v>
      </c>
      <c r="BG360" s="139">
        <f>IF(N360="zákl. prenesená",J360,0)</f>
        <v>0</v>
      </c>
      <c r="BH360" s="139">
        <f>IF(N360="zníž. prenesená",J360,0)</f>
        <v>0</v>
      </c>
      <c r="BI360" s="139">
        <f>IF(N360="nulová",J360,0)</f>
        <v>0</v>
      </c>
      <c r="BJ360" s="16" t="s">
        <v>124</v>
      </c>
      <c r="BK360" s="265">
        <f>ROUND(I360*H360,3)</f>
        <v>0</v>
      </c>
      <c r="BL360" s="16" t="s">
        <v>701</v>
      </c>
      <c r="BM360" s="264" t="s">
        <v>886</v>
      </c>
    </row>
    <row r="361" s="2" customFormat="1" ht="16.5" customHeight="1">
      <c r="A361" s="39"/>
      <c r="B361" s="40"/>
      <c r="C361" s="253" t="s">
        <v>887</v>
      </c>
      <c r="D361" s="253" t="s">
        <v>148</v>
      </c>
      <c r="E361" s="254" t="s">
        <v>888</v>
      </c>
      <c r="F361" s="255" t="s">
        <v>889</v>
      </c>
      <c r="G361" s="256" t="s">
        <v>194</v>
      </c>
      <c r="H361" s="257">
        <v>2</v>
      </c>
      <c r="I361" s="258"/>
      <c r="J361" s="257">
        <f>ROUND(I361*H361,3)</f>
        <v>0</v>
      </c>
      <c r="K361" s="259"/>
      <c r="L361" s="42"/>
      <c r="M361" s="260" t="s">
        <v>1</v>
      </c>
      <c r="N361" s="261" t="s">
        <v>43</v>
      </c>
      <c r="O361" s="92"/>
      <c r="P361" s="262">
        <f>O361*H361</f>
        <v>0</v>
      </c>
      <c r="Q361" s="262">
        <v>0</v>
      </c>
      <c r="R361" s="262">
        <f>Q361*H361</f>
        <v>0</v>
      </c>
      <c r="S361" s="262">
        <v>0</v>
      </c>
      <c r="T361" s="263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64" t="s">
        <v>432</v>
      </c>
      <c r="AT361" s="264" t="s">
        <v>148</v>
      </c>
      <c r="AU361" s="264" t="s">
        <v>124</v>
      </c>
      <c r="AY361" s="16" t="s">
        <v>145</v>
      </c>
      <c r="BE361" s="139">
        <f>IF(N361="základná",J361,0)</f>
        <v>0</v>
      </c>
      <c r="BF361" s="139">
        <f>IF(N361="znížená",J361,0)</f>
        <v>0</v>
      </c>
      <c r="BG361" s="139">
        <f>IF(N361="zákl. prenesená",J361,0)</f>
        <v>0</v>
      </c>
      <c r="BH361" s="139">
        <f>IF(N361="zníž. prenesená",J361,0)</f>
        <v>0</v>
      </c>
      <c r="BI361" s="139">
        <f>IF(N361="nulová",J361,0)</f>
        <v>0</v>
      </c>
      <c r="BJ361" s="16" t="s">
        <v>124</v>
      </c>
      <c r="BK361" s="265">
        <f>ROUND(I361*H361,3)</f>
        <v>0</v>
      </c>
      <c r="BL361" s="16" t="s">
        <v>432</v>
      </c>
      <c r="BM361" s="264" t="s">
        <v>890</v>
      </c>
    </row>
    <row r="362" s="2" customFormat="1" ht="21.75" customHeight="1">
      <c r="A362" s="39"/>
      <c r="B362" s="40"/>
      <c r="C362" s="289" t="s">
        <v>891</v>
      </c>
      <c r="D362" s="289" t="s">
        <v>241</v>
      </c>
      <c r="E362" s="290" t="s">
        <v>892</v>
      </c>
      <c r="F362" s="291" t="s">
        <v>893</v>
      </c>
      <c r="G362" s="292" t="s">
        <v>194</v>
      </c>
      <c r="H362" s="293">
        <v>2</v>
      </c>
      <c r="I362" s="294"/>
      <c r="J362" s="293">
        <f>ROUND(I362*H362,3)</f>
        <v>0</v>
      </c>
      <c r="K362" s="295"/>
      <c r="L362" s="296"/>
      <c r="M362" s="297" t="s">
        <v>1</v>
      </c>
      <c r="N362" s="298" t="s">
        <v>43</v>
      </c>
      <c r="O362" s="92"/>
      <c r="P362" s="262">
        <f>O362*H362</f>
        <v>0</v>
      </c>
      <c r="Q362" s="262">
        <v>0.00016000000000000001</v>
      </c>
      <c r="R362" s="262">
        <f>Q362*H362</f>
        <v>0.00032000000000000003</v>
      </c>
      <c r="S362" s="262">
        <v>0</v>
      </c>
      <c r="T362" s="263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64" t="s">
        <v>701</v>
      </c>
      <c r="AT362" s="264" t="s">
        <v>241</v>
      </c>
      <c r="AU362" s="264" t="s">
        <v>124</v>
      </c>
      <c r="AY362" s="16" t="s">
        <v>145</v>
      </c>
      <c r="BE362" s="139">
        <f>IF(N362="základná",J362,0)</f>
        <v>0</v>
      </c>
      <c r="BF362" s="139">
        <f>IF(N362="znížená",J362,0)</f>
        <v>0</v>
      </c>
      <c r="BG362" s="139">
        <f>IF(N362="zákl. prenesená",J362,0)</f>
        <v>0</v>
      </c>
      <c r="BH362" s="139">
        <f>IF(N362="zníž. prenesená",J362,0)</f>
        <v>0</v>
      </c>
      <c r="BI362" s="139">
        <f>IF(N362="nulová",J362,0)</f>
        <v>0</v>
      </c>
      <c r="BJ362" s="16" t="s">
        <v>124</v>
      </c>
      <c r="BK362" s="265">
        <f>ROUND(I362*H362,3)</f>
        <v>0</v>
      </c>
      <c r="BL362" s="16" t="s">
        <v>701</v>
      </c>
      <c r="BM362" s="264" t="s">
        <v>894</v>
      </c>
    </row>
    <row r="363" s="2" customFormat="1" ht="16.5" customHeight="1">
      <c r="A363" s="39"/>
      <c r="B363" s="40"/>
      <c r="C363" s="253" t="s">
        <v>895</v>
      </c>
      <c r="D363" s="253" t="s">
        <v>148</v>
      </c>
      <c r="E363" s="254" t="s">
        <v>896</v>
      </c>
      <c r="F363" s="255" t="s">
        <v>897</v>
      </c>
      <c r="G363" s="256" t="s">
        <v>199</v>
      </c>
      <c r="H363" s="257">
        <v>7</v>
      </c>
      <c r="I363" s="258"/>
      <c r="J363" s="257">
        <f>ROUND(I363*H363,3)</f>
        <v>0</v>
      </c>
      <c r="K363" s="259"/>
      <c r="L363" s="42"/>
      <c r="M363" s="260" t="s">
        <v>1</v>
      </c>
      <c r="N363" s="261" t="s">
        <v>43</v>
      </c>
      <c r="O363" s="92"/>
      <c r="P363" s="262">
        <f>O363*H363</f>
        <v>0</v>
      </c>
      <c r="Q363" s="262">
        <v>0</v>
      </c>
      <c r="R363" s="262">
        <f>Q363*H363</f>
        <v>0</v>
      </c>
      <c r="S363" s="262">
        <v>0</v>
      </c>
      <c r="T363" s="263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64" t="s">
        <v>432</v>
      </c>
      <c r="AT363" s="264" t="s">
        <v>148</v>
      </c>
      <c r="AU363" s="264" t="s">
        <v>124</v>
      </c>
      <c r="AY363" s="16" t="s">
        <v>145</v>
      </c>
      <c r="BE363" s="139">
        <f>IF(N363="základná",J363,0)</f>
        <v>0</v>
      </c>
      <c r="BF363" s="139">
        <f>IF(N363="znížená",J363,0)</f>
        <v>0</v>
      </c>
      <c r="BG363" s="139">
        <f>IF(N363="zákl. prenesená",J363,0)</f>
        <v>0</v>
      </c>
      <c r="BH363" s="139">
        <f>IF(N363="zníž. prenesená",J363,0)</f>
        <v>0</v>
      </c>
      <c r="BI363" s="139">
        <f>IF(N363="nulová",J363,0)</f>
        <v>0</v>
      </c>
      <c r="BJ363" s="16" t="s">
        <v>124</v>
      </c>
      <c r="BK363" s="265">
        <f>ROUND(I363*H363,3)</f>
        <v>0</v>
      </c>
      <c r="BL363" s="16" t="s">
        <v>432</v>
      </c>
      <c r="BM363" s="264" t="s">
        <v>898</v>
      </c>
    </row>
    <row r="364" s="2" customFormat="1" ht="16.5" customHeight="1">
      <c r="A364" s="39"/>
      <c r="B364" s="40"/>
      <c r="C364" s="289" t="s">
        <v>899</v>
      </c>
      <c r="D364" s="289" t="s">
        <v>241</v>
      </c>
      <c r="E364" s="290" t="s">
        <v>900</v>
      </c>
      <c r="F364" s="291" t="s">
        <v>901</v>
      </c>
      <c r="G364" s="292" t="s">
        <v>199</v>
      </c>
      <c r="H364" s="293">
        <v>7.7000000000000002</v>
      </c>
      <c r="I364" s="294"/>
      <c r="J364" s="293">
        <f>ROUND(I364*H364,3)</f>
        <v>0</v>
      </c>
      <c r="K364" s="295"/>
      <c r="L364" s="296"/>
      <c r="M364" s="297" t="s">
        <v>1</v>
      </c>
      <c r="N364" s="298" t="s">
        <v>43</v>
      </c>
      <c r="O364" s="92"/>
      <c r="P364" s="262">
        <f>O364*H364</f>
        <v>0</v>
      </c>
      <c r="Q364" s="262">
        <v>0.00012</v>
      </c>
      <c r="R364" s="262">
        <f>Q364*H364</f>
        <v>0.00092400000000000002</v>
      </c>
      <c r="S364" s="262">
        <v>0</v>
      </c>
      <c r="T364" s="263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64" t="s">
        <v>701</v>
      </c>
      <c r="AT364" s="264" t="s">
        <v>241</v>
      </c>
      <c r="AU364" s="264" t="s">
        <v>124</v>
      </c>
      <c r="AY364" s="16" t="s">
        <v>145</v>
      </c>
      <c r="BE364" s="139">
        <f>IF(N364="základná",J364,0)</f>
        <v>0</v>
      </c>
      <c r="BF364" s="139">
        <f>IF(N364="znížená",J364,0)</f>
        <v>0</v>
      </c>
      <c r="BG364" s="139">
        <f>IF(N364="zákl. prenesená",J364,0)</f>
        <v>0</v>
      </c>
      <c r="BH364" s="139">
        <f>IF(N364="zníž. prenesená",J364,0)</f>
        <v>0</v>
      </c>
      <c r="BI364" s="139">
        <f>IF(N364="nulová",J364,0)</f>
        <v>0</v>
      </c>
      <c r="BJ364" s="16" t="s">
        <v>124</v>
      </c>
      <c r="BK364" s="265">
        <f>ROUND(I364*H364,3)</f>
        <v>0</v>
      </c>
      <c r="BL364" s="16" t="s">
        <v>701</v>
      </c>
      <c r="BM364" s="264" t="s">
        <v>902</v>
      </c>
    </row>
    <row r="365" s="13" customFormat="1">
      <c r="A365" s="13"/>
      <c r="B365" s="266"/>
      <c r="C365" s="267"/>
      <c r="D365" s="268" t="s">
        <v>154</v>
      </c>
      <c r="E365" s="267"/>
      <c r="F365" s="270" t="s">
        <v>903</v>
      </c>
      <c r="G365" s="267"/>
      <c r="H365" s="271">
        <v>7.7000000000000002</v>
      </c>
      <c r="I365" s="272"/>
      <c r="J365" s="267"/>
      <c r="K365" s="267"/>
      <c r="L365" s="273"/>
      <c r="M365" s="274"/>
      <c r="N365" s="275"/>
      <c r="O365" s="275"/>
      <c r="P365" s="275"/>
      <c r="Q365" s="275"/>
      <c r="R365" s="275"/>
      <c r="S365" s="275"/>
      <c r="T365" s="27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77" t="s">
        <v>154</v>
      </c>
      <c r="AU365" s="277" t="s">
        <v>124</v>
      </c>
      <c r="AV365" s="13" t="s">
        <v>124</v>
      </c>
      <c r="AW365" s="13" t="s">
        <v>4</v>
      </c>
      <c r="AX365" s="13" t="s">
        <v>82</v>
      </c>
      <c r="AY365" s="277" t="s">
        <v>145</v>
      </c>
    </row>
    <row r="366" s="2" customFormat="1" ht="16.5" customHeight="1">
      <c r="A366" s="39"/>
      <c r="B366" s="40"/>
      <c r="C366" s="253" t="s">
        <v>904</v>
      </c>
      <c r="D366" s="253" t="s">
        <v>148</v>
      </c>
      <c r="E366" s="254" t="s">
        <v>905</v>
      </c>
      <c r="F366" s="255" t="s">
        <v>906</v>
      </c>
      <c r="G366" s="256" t="s">
        <v>199</v>
      </c>
      <c r="H366" s="257">
        <v>126</v>
      </c>
      <c r="I366" s="258"/>
      <c r="J366" s="257">
        <f>ROUND(I366*H366,3)</f>
        <v>0</v>
      </c>
      <c r="K366" s="259"/>
      <c r="L366" s="42"/>
      <c r="M366" s="260" t="s">
        <v>1</v>
      </c>
      <c r="N366" s="261" t="s">
        <v>43</v>
      </c>
      <c r="O366" s="92"/>
      <c r="P366" s="262">
        <f>O366*H366</f>
        <v>0</v>
      </c>
      <c r="Q366" s="262">
        <v>0</v>
      </c>
      <c r="R366" s="262">
        <f>Q366*H366</f>
        <v>0</v>
      </c>
      <c r="S366" s="262">
        <v>0</v>
      </c>
      <c r="T366" s="263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64" t="s">
        <v>432</v>
      </c>
      <c r="AT366" s="264" t="s">
        <v>148</v>
      </c>
      <c r="AU366" s="264" t="s">
        <v>124</v>
      </c>
      <c r="AY366" s="16" t="s">
        <v>145</v>
      </c>
      <c r="BE366" s="139">
        <f>IF(N366="základná",J366,0)</f>
        <v>0</v>
      </c>
      <c r="BF366" s="139">
        <f>IF(N366="znížená",J366,0)</f>
        <v>0</v>
      </c>
      <c r="BG366" s="139">
        <f>IF(N366="zákl. prenesená",J366,0)</f>
        <v>0</v>
      </c>
      <c r="BH366" s="139">
        <f>IF(N366="zníž. prenesená",J366,0)</f>
        <v>0</v>
      </c>
      <c r="BI366" s="139">
        <f>IF(N366="nulová",J366,0)</f>
        <v>0</v>
      </c>
      <c r="BJ366" s="16" t="s">
        <v>124</v>
      </c>
      <c r="BK366" s="265">
        <f>ROUND(I366*H366,3)</f>
        <v>0</v>
      </c>
      <c r="BL366" s="16" t="s">
        <v>432</v>
      </c>
      <c r="BM366" s="264" t="s">
        <v>907</v>
      </c>
    </row>
    <row r="367" s="2" customFormat="1" ht="16.5" customHeight="1">
      <c r="A367" s="39"/>
      <c r="B367" s="40"/>
      <c r="C367" s="289" t="s">
        <v>908</v>
      </c>
      <c r="D367" s="289" t="s">
        <v>241</v>
      </c>
      <c r="E367" s="290" t="s">
        <v>909</v>
      </c>
      <c r="F367" s="291" t="s">
        <v>910</v>
      </c>
      <c r="G367" s="292" t="s">
        <v>199</v>
      </c>
      <c r="H367" s="293">
        <v>138.59999999999999</v>
      </c>
      <c r="I367" s="294"/>
      <c r="J367" s="293">
        <f>ROUND(I367*H367,3)</f>
        <v>0</v>
      </c>
      <c r="K367" s="295"/>
      <c r="L367" s="296"/>
      <c r="M367" s="297" t="s">
        <v>1</v>
      </c>
      <c r="N367" s="298" t="s">
        <v>43</v>
      </c>
      <c r="O367" s="92"/>
      <c r="P367" s="262">
        <f>O367*H367</f>
        <v>0</v>
      </c>
      <c r="Q367" s="262">
        <v>0.00013999999999999999</v>
      </c>
      <c r="R367" s="262">
        <f>Q367*H367</f>
        <v>0.019403999999999998</v>
      </c>
      <c r="S367" s="262">
        <v>0</v>
      </c>
      <c r="T367" s="263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64" t="s">
        <v>701</v>
      </c>
      <c r="AT367" s="264" t="s">
        <v>241</v>
      </c>
      <c r="AU367" s="264" t="s">
        <v>124</v>
      </c>
      <c r="AY367" s="16" t="s">
        <v>145</v>
      </c>
      <c r="BE367" s="139">
        <f>IF(N367="základná",J367,0)</f>
        <v>0</v>
      </c>
      <c r="BF367" s="139">
        <f>IF(N367="znížená",J367,0)</f>
        <v>0</v>
      </c>
      <c r="BG367" s="139">
        <f>IF(N367="zákl. prenesená",J367,0)</f>
        <v>0</v>
      </c>
      <c r="BH367" s="139">
        <f>IF(N367="zníž. prenesená",J367,0)</f>
        <v>0</v>
      </c>
      <c r="BI367" s="139">
        <f>IF(N367="nulová",J367,0)</f>
        <v>0</v>
      </c>
      <c r="BJ367" s="16" t="s">
        <v>124</v>
      </c>
      <c r="BK367" s="265">
        <f>ROUND(I367*H367,3)</f>
        <v>0</v>
      </c>
      <c r="BL367" s="16" t="s">
        <v>701</v>
      </c>
      <c r="BM367" s="264" t="s">
        <v>911</v>
      </c>
    </row>
    <row r="368" s="13" customFormat="1">
      <c r="A368" s="13"/>
      <c r="B368" s="266"/>
      <c r="C368" s="267"/>
      <c r="D368" s="268" t="s">
        <v>154</v>
      </c>
      <c r="E368" s="267"/>
      <c r="F368" s="270" t="s">
        <v>912</v>
      </c>
      <c r="G368" s="267"/>
      <c r="H368" s="271">
        <v>138.59999999999999</v>
      </c>
      <c r="I368" s="272"/>
      <c r="J368" s="267"/>
      <c r="K368" s="267"/>
      <c r="L368" s="273"/>
      <c r="M368" s="274"/>
      <c r="N368" s="275"/>
      <c r="O368" s="275"/>
      <c r="P368" s="275"/>
      <c r="Q368" s="275"/>
      <c r="R368" s="275"/>
      <c r="S368" s="275"/>
      <c r="T368" s="27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77" t="s">
        <v>154</v>
      </c>
      <c r="AU368" s="277" t="s">
        <v>124</v>
      </c>
      <c r="AV368" s="13" t="s">
        <v>124</v>
      </c>
      <c r="AW368" s="13" t="s">
        <v>4</v>
      </c>
      <c r="AX368" s="13" t="s">
        <v>82</v>
      </c>
      <c r="AY368" s="277" t="s">
        <v>145</v>
      </c>
    </row>
    <row r="369" s="2" customFormat="1" ht="16.5" customHeight="1">
      <c r="A369" s="39"/>
      <c r="B369" s="40"/>
      <c r="C369" s="253" t="s">
        <v>913</v>
      </c>
      <c r="D369" s="253" t="s">
        <v>148</v>
      </c>
      <c r="E369" s="254" t="s">
        <v>914</v>
      </c>
      <c r="F369" s="255" t="s">
        <v>915</v>
      </c>
      <c r="G369" s="256" t="s">
        <v>199</v>
      </c>
      <c r="H369" s="257">
        <v>4</v>
      </c>
      <c r="I369" s="258"/>
      <c r="J369" s="257">
        <f>ROUND(I369*H369,3)</f>
        <v>0</v>
      </c>
      <c r="K369" s="259"/>
      <c r="L369" s="42"/>
      <c r="M369" s="260" t="s">
        <v>1</v>
      </c>
      <c r="N369" s="261" t="s">
        <v>43</v>
      </c>
      <c r="O369" s="92"/>
      <c r="P369" s="262">
        <f>O369*H369</f>
        <v>0</v>
      </c>
      <c r="Q369" s="262">
        <v>0</v>
      </c>
      <c r="R369" s="262">
        <f>Q369*H369</f>
        <v>0</v>
      </c>
      <c r="S369" s="262">
        <v>0</v>
      </c>
      <c r="T369" s="263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64" t="s">
        <v>432</v>
      </c>
      <c r="AT369" s="264" t="s">
        <v>148</v>
      </c>
      <c r="AU369" s="264" t="s">
        <v>124</v>
      </c>
      <c r="AY369" s="16" t="s">
        <v>145</v>
      </c>
      <c r="BE369" s="139">
        <f>IF(N369="základná",J369,0)</f>
        <v>0</v>
      </c>
      <c r="BF369" s="139">
        <f>IF(N369="znížená",J369,0)</f>
        <v>0</v>
      </c>
      <c r="BG369" s="139">
        <f>IF(N369="zákl. prenesená",J369,0)</f>
        <v>0</v>
      </c>
      <c r="BH369" s="139">
        <f>IF(N369="zníž. prenesená",J369,0)</f>
        <v>0</v>
      </c>
      <c r="BI369" s="139">
        <f>IF(N369="nulová",J369,0)</f>
        <v>0</v>
      </c>
      <c r="BJ369" s="16" t="s">
        <v>124</v>
      </c>
      <c r="BK369" s="265">
        <f>ROUND(I369*H369,3)</f>
        <v>0</v>
      </c>
      <c r="BL369" s="16" t="s">
        <v>432</v>
      </c>
      <c r="BM369" s="264" t="s">
        <v>916</v>
      </c>
    </row>
    <row r="370" s="2" customFormat="1" ht="16.5" customHeight="1">
      <c r="A370" s="39"/>
      <c r="B370" s="40"/>
      <c r="C370" s="289" t="s">
        <v>917</v>
      </c>
      <c r="D370" s="289" t="s">
        <v>241</v>
      </c>
      <c r="E370" s="290" t="s">
        <v>918</v>
      </c>
      <c r="F370" s="291" t="s">
        <v>919</v>
      </c>
      <c r="G370" s="292" t="s">
        <v>199</v>
      </c>
      <c r="H370" s="293">
        <v>4</v>
      </c>
      <c r="I370" s="294"/>
      <c r="J370" s="293">
        <f>ROUND(I370*H370,3)</f>
        <v>0</v>
      </c>
      <c r="K370" s="295"/>
      <c r="L370" s="296"/>
      <c r="M370" s="297" t="s">
        <v>1</v>
      </c>
      <c r="N370" s="298" t="s">
        <v>43</v>
      </c>
      <c r="O370" s="92"/>
      <c r="P370" s="262">
        <f>O370*H370</f>
        <v>0</v>
      </c>
      <c r="Q370" s="262">
        <v>0.00019000000000000001</v>
      </c>
      <c r="R370" s="262">
        <f>Q370*H370</f>
        <v>0.00076000000000000004</v>
      </c>
      <c r="S370" s="262">
        <v>0</v>
      </c>
      <c r="T370" s="263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64" t="s">
        <v>701</v>
      </c>
      <c r="AT370" s="264" t="s">
        <v>241</v>
      </c>
      <c r="AU370" s="264" t="s">
        <v>124</v>
      </c>
      <c r="AY370" s="16" t="s">
        <v>145</v>
      </c>
      <c r="BE370" s="139">
        <f>IF(N370="základná",J370,0)</f>
        <v>0</v>
      </c>
      <c r="BF370" s="139">
        <f>IF(N370="znížená",J370,0)</f>
        <v>0</v>
      </c>
      <c r="BG370" s="139">
        <f>IF(N370="zákl. prenesená",J370,0)</f>
        <v>0</v>
      </c>
      <c r="BH370" s="139">
        <f>IF(N370="zníž. prenesená",J370,0)</f>
        <v>0</v>
      </c>
      <c r="BI370" s="139">
        <f>IF(N370="nulová",J370,0)</f>
        <v>0</v>
      </c>
      <c r="BJ370" s="16" t="s">
        <v>124</v>
      </c>
      <c r="BK370" s="265">
        <f>ROUND(I370*H370,3)</f>
        <v>0</v>
      </c>
      <c r="BL370" s="16" t="s">
        <v>701</v>
      </c>
      <c r="BM370" s="264" t="s">
        <v>920</v>
      </c>
    </row>
    <row r="371" s="2" customFormat="1" ht="16.5" customHeight="1">
      <c r="A371" s="39"/>
      <c r="B371" s="40"/>
      <c r="C371" s="253" t="s">
        <v>921</v>
      </c>
      <c r="D371" s="253" t="s">
        <v>148</v>
      </c>
      <c r="E371" s="254" t="s">
        <v>922</v>
      </c>
      <c r="F371" s="255" t="s">
        <v>923</v>
      </c>
      <c r="G371" s="256" t="s">
        <v>199</v>
      </c>
      <c r="H371" s="257">
        <v>8</v>
      </c>
      <c r="I371" s="258"/>
      <c r="J371" s="257">
        <f>ROUND(I371*H371,3)</f>
        <v>0</v>
      </c>
      <c r="K371" s="259"/>
      <c r="L371" s="42"/>
      <c r="M371" s="260" t="s">
        <v>1</v>
      </c>
      <c r="N371" s="261" t="s">
        <v>43</v>
      </c>
      <c r="O371" s="92"/>
      <c r="P371" s="262">
        <f>O371*H371</f>
        <v>0</v>
      </c>
      <c r="Q371" s="262">
        <v>0</v>
      </c>
      <c r="R371" s="262">
        <f>Q371*H371</f>
        <v>0</v>
      </c>
      <c r="S371" s="262">
        <v>0</v>
      </c>
      <c r="T371" s="263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64" t="s">
        <v>432</v>
      </c>
      <c r="AT371" s="264" t="s">
        <v>148</v>
      </c>
      <c r="AU371" s="264" t="s">
        <v>124</v>
      </c>
      <c r="AY371" s="16" t="s">
        <v>145</v>
      </c>
      <c r="BE371" s="139">
        <f>IF(N371="základná",J371,0)</f>
        <v>0</v>
      </c>
      <c r="BF371" s="139">
        <f>IF(N371="znížená",J371,0)</f>
        <v>0</v>
      </c>
      <c r="BG371" s="139">
        <f>IF(N371="zákl. prenesená",J371,0)</f>
        <v>0</v>
      </c>
      <c r="BH371" s="139">
        <f>IF(N371="zníž. prenesená",J371,0)</f>
        <v>0</v>
      </c>
      <c r="BI371" s="139">
        <f>IF(N371="nulová",J371,0)</f>
        <v>0</v>
      </c>
      <c r="BJ371" s="16" t="s">
        <v>124</v>
      </c>
      <c r="BK371" s="265">
        <f>ROUND(I371*H371,3)</f>
        <v>0</v>
      </c>
      <c r="BL371" s="16" t="s">
        <v>432</v>
      </c>
      <c r="BM371" s="264" t="s">
        <v>924</v>
      </c>
    </row>
    <row r="372" s="2" customFormat="1" ht="16.5" customHeight="1">
      <c r="A372" s="39"/>
      <c r="B372" s="40"/>
      <c r="C372" s="289" t="s">
        <v>925</v>
      </c>
      <c r="D372" s="289" t="s">
        <v>241</v>
      </c>
      <c r="E372" s="290" t="s">
        <v>926</v>
      </c>
      <c r="F372" s="291" t="s">
        <v>927</v>
      </c>
      <c r="G372" s="292" t="s">
        <v>199</v>
      </c>
      <c r="H372" s="293">
        <v>8.8000000000000007</v>
      </c>
      <c r="I372" s="294"/>
      <c r="J372" s="293">
        <f>ROUND(I372*H372,3)</f>
        <v>0</v>
      </c>
      <c r="K372" s="295"/>
      <c r="L372" s="296"/>
      <c r="M372" s="297" t="s">
        <v>1</v>
      </c>
      <c r="N372" s="298" t="s">
        <v>43</v>
      </c>
      <c r="O372" s="92"/>
      <c r="P372" s="262">
        <f>O372*H372</f>
        <v>0</v>
      </c>
      <c r="Q372" s="262">
        <v>0.00016000000000000001</v>
      </c>
      <c r="R372" s="262">
        <f>Q372*H372</f>
        <v>0.0014080000000000002</v>
      </c>
      <c r="S372" s="262">
        <v>0</v>
      </c>
      <c r="T372" s="26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64" t="s">
        <v>701</v>
      </c>
      <c r="AT372" s="264" t="s">
        <v>241</v>
      </c>
      <c r="AU372" s="264" t="s">
        <v>124</v>
      </c>
      <c r="AY372" s="16" t="s">
        <v>145</v>
      </c>
      <c r="BE372" s="139">
        <f>IF(N372="základná",J372,0)</f>
        <v>0</v>
      </c>
      <c r="BF372" s="139">
        <f>IF(N372="znížená",J372,0)</f>
        <v>0</v>
      </c>
      <c r="BG372" s="139">
        <f>IF(N372="zákl. prenesená",J372,0)</f>
        <v>0</v>
      </c>
      <c r="BH372" s="139">
        <f>IF(N372="zníž. prenesená",J372,0)</f>
        <v>0</v>
      </c>
      <c r="BI372" s="139">
        <f>IF(N372="nulová",J372,0)</f>
        <v>0</v>
      </c>
      <c r="BJ372" s="16" t="s">
        <v>124</v>
      </c>
      <c r="BK372" s="265">
        <f>ROUND(I372*H372,3)</f>
        <v>0</v>
      </c>
      <c r="BL372" s="16" t="s">
        <v>701</v>
      </c>
      <c r="BM372" s="264" t="s">
        <v>928</v>
      </c>
    </row>
    <row r="373" s="13" customFormat="1">
      <c r="A373" s="13"/>
      <c r="B373" s="266"/>
      <c r="C373" s="267"/>
      <c r="D373" s="268" t="s">
        <v>154</v>
      </c>
      <c r="E373" s="267"/>
      <c r="F373" s="270" t="s">
        <v>929</v>
      </c>
      <c r="G373" s="267"/>
      <c r="H373" s="271">
        <v>8.8000000000000007</v>
      </c>
      <c r="I373" s="272"/>
      <c r="J373" s="267"/>
      <c r="K373" s="267"/>
      <c r="L373" s="273"/>
      <c r="M373" s="274"/>
      <c r="N373" s="275"/>
      <c r="O373" s="275"/>
      <c r="P373" s="275"/>
      <c r="Q373" s="275"/>
      <c r="R373" s="275"/>
      <c r="S373" s="275"/>
      <c r="T373" s="27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77" t="s">
        <v>154</v>
      </c>
      <c r="AU373" s="277" t="s">
        <v>124</v>
      </c>
      <c r="AV373" s="13" t="s">
        <v>124</v>
      </c>
      <c r="AW373" s="13" t="s">
        <v>4</v>
      </c>
      <c r="AX373" s="13" t="s">
        <v>82</v>
      </c>
      <c r="AY373" s="277" t="s">
        <v>145</v>
      </c>
    </row>
    <row r="374" s="2" customFormat="1" ht="16.5" customHeight="1">
      <c r="A374" s="39"/>
      <c r="B374" s="40"/>
      <c r="C374" s="253" t="s">
        <v>930</v>
      </c>
      <c r="D374" s="253" t="s">
        <v>148</v>
      </c>
      <c r="E374" s="254" t="s">
        <v>931</v>
      </c>
      <c r="F374" s="255" t="s">
        <v>932</v>
      </c>
      <c r="G374" s="256" t="s">
        <v>199</v>
      </c>
      <c r="H374" s="257">
        <v>20</v>
      </c>
      <c r="I374" s="258"/>
      <c r="J374" s="257">
        <f>ROUND(I374*H374,3)</f>
        <v>0</v>
      </c>
      <c r="K374" s="259"/>
      <c r="L374" s="42"/>
      <c r="M374" s="260" t="s">
        <v>1</v>
      </c>
      <c r="N374" s="261" t="s">
        <v>43</v>
      </c>
      <c r="O374" s="92"/>
      <c r="P374" s="262">
        <f>O374*H374</f>
        <v>0</v>
      </c>
      <c r="Q374" s="262">
        <v>0</v>
      </c>
      <c r="R374" s="262">
        <f>Q374*H374</f>
        <v>0</v>
      </c>
      <c r="S374" s="262">
        <v>0</v>
      </c>
      <c r="T374" s="263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64" t="s">
        <v>432</v>
      </c>
      <c r="AT374" s="264" t="s">
        <v>148</v>
      </c>
      <c r="AU374" s="264" t="s">
        <v>124</v>
      </c>
      <c r="AY374" s="16" t="s">
        <v>145</v>
      </c>
      <c r="BE374" s="139">
        <f>IF(N374="základná",J374,0)</f>
        <v>0</v>
      </c>
      <c r="BF374" s="139">
        <f>IF(N374="znížená",J374,0)</f>
        <v>0</v>
      </c>
      <c r="BG374" s="139">
        <f>IF(N374="zákl. prenesená",J374,0)</f>
        <v>0</v>
      </c>
      <c r="BH374" s="139">
        <f>IF(N374="zníž. prenesená",J374,0)</f>
        <v>0</v>
      </c>
      <c r="BI374" s="139">
        <f>IF(N374="nulová",J374,0)</f>
        <v>0</v>
      </c>
      <c r="BJ374" s="16" t="s">
        <v>124</v>
      </c>
      <c r="BK374" s="265">
        <f>ROUND(I374*H374,3)</f>
        <v>0</v>
      </c>
      <c r="BL374" s="16" t="s">
        <v>432</v>
      </c>
      <c r="BM374" s="264" t="s">
        <v>933</v>
      </c>
    </row>
    <row r="375" s="2" customFormat="1" ht="16.5" customHeight="1">
      <c r="A375" s="39"/>
      <c r="B375" s="40"/>
      <c r="C375" s="289" t="s">
        <v>934</v>
      </c>
      <c r="D375" s="289" t="s">
        <v>241</v>
      </c>
      <c r="E375" s="290" t="s">
        <v>935</v>
      </c>
      <c r="F375" s="291" t="s">
        <v>936</v>
      </c>
      <c r="G375" s="292" t="s">
        <v>199</v>
      </c>
      <c r="H375" s="293">
        <v>22</v>
      </c>
      <c r="I375" s="294"/>
      <c r="J375" s="293">
        <f>ROUND(I375*H375,3)</f>
        <v>0</v>
      </c>
      <c r="K375" s="295"/>
      <c r="L375" s="296"/>
      <c r="M375" s="297" t="s">
        <v>1</v>
      </c>
      <c r="N375" s="298" t="s">
        <v>43</v>
      </c>
      <c r="O375" s="92"/>
      <c r="P375" s="262">
        <f>O375*H375</f>
        <v>0</v>
      </c>
      <c r="Q375" s="262">
        <v>0.00062</v>
      </c>
      <c r="R375" s="262">
        <f>Q375*H375</f>
        <v>0.013639999999999999</v>
      </c>
      <c r="S375" s="262">
        <v>0</v>
      </c>
      <c r="T375" s="263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64" t="s">
        <v>701</v>
      </c>
      <c r="AT375" s="264" t="s">
        <v>241</v>
      </c>
      <c r="AU375" s="264" t="s">
        <v>124</v>
      </c>
      <c r="AY375" s="16" t="s">
        <v>145</v>
      </c>
      <c r="BE375" s="139">
        <f>IF(N375="základná",J375,0)</f>
        <v>0</v>
      </c>
      <c r="BF375" s="139">
        <f>IF(N375="znížená",J375,0)</f>
        <v>0</v>
      </c>
      <c r="BG375" s="139">
        <f>IF(N375="zákl. prenesená",J375,0)</f>
        <v>0</v>
      </c>
      <c r="BH375" s="139">
        <f>IF(N375="zníž. prenesená",J375,0)</f>
        <v>0</v>
      </c>
      <c r="BI375" s="139">
        <f>IF(N375="nulová",J375,0)</f>
        <v>0</v>
      </c>
      <c r="BJ375" s="16" t="s">
        <v>124</v>
      </c>
      <c r="BK375" s="265">
        <f>ROUND(I375*H375,3)</f>
        <v>0</v>
      </c>
      <c r="BL375" s="16" t="s">
        <v>701</v>
      </c>
      <c r="BM375" s="264" t="s">
        <v>937</v>
      </c>
    </row>
    <row r="376" s="13" customFormat="1">
      <c r="A376" s="13"/>
      <c r="B376" s="266"/>
      <c r="C376" s="267"/>
      <c r="D376" s="268" t="s">
        <v>154</v>
      </c>
      <c r="E376" s="267"/>
      <c r="F376" s="270" t="s">
        <v>938</v>
      </c>
      <c r="G376" s="267"/>
      <c r="H376" s="271">
        <v>22</v>
      </c>
      <c r="I376" s="272"/>
      <c r="J376" s="267"/>
      <c r="K376" s="267"/>
      <c r="L376" s="273"/>
      <c r="M376" s="274"/>
      <c r="N376" s="275"/>
      <c r="O376" s="275"/>
      <c r="P376" s="275"/>
      <c r="Q376" s="275"/>
      <c r="R376" s="275"/>
      <c r="S376" s="275"/>
      <c r="T376" s="27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77" t="s">
        <v>154</v>
      </c>
      <c r="AU376" s="277" t="s">
        <v>124</v>
      </c>
      <c r="AV376" s="13" t="s">
        <v>124</v>
      </c>
      <c r="AW376" s="13" t="s">
        <v>4</v>
      </c>
      <c r="AX376" s="13" t="s">
        <v>82</v>
      </c>
      <c r="AY376" s="277" t="s">
        <v>145</v>
      </c>
    </row>
    <row r="377" s="2" customFormat="1" ht="16.5" customHeight="1">
      <c r="A377" s="39"/>
      <c r="B377" s="40"/>
      <c r="C377" s="253" t="s">
        <v>939</v>
      </c>
      <c r="D377" s="253" t="s">
        <v>148</v>
      </c>
      <c r="E377" s="254" t="s">
        <v>940</v>
      </c>
      <c r="F377" s="255" t="s">
        <v>941</v>
      </c>
      <c r="G377" s="256" t="s">
        <v>199</v>
      </c>
      <c r="H377" s="257">
        <v>4</v>
      </c>
      <c r="I377" s="258"/>
      <c r="J377" s="257">
        <f>ROUND(I377*H377,3)</f>
        <v>0</v>
      </c>
      <c r="K377" s="259"/>
      <c r="L377" s="42"/>
      <c r="M377" s="260" t="s">
        <v>1</v>
      </c>
      <c r="N377" s="261" t="s">
        <v>43</v>
      </c>
      <c r="O377" s="92"/>
      <c r="P377" s="262">
        <f>O377*H377</f>
        <v>0</v>
      </c>
      <c r="Q377" s="262">
        <v>0</v>
      </c>
      <c r="R377" s="262">
        <f>Q377*H377</f>
        <v>0</v>
      </c>
      <c r="S377" s="262">
        <v>0</v>
      </c>
      <c r="T377" s="263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64" t="s">
        <v>432</v>
      </c>
      <c r="AT377" s="264" t="s">
        <v>148</v>
      </c>
      <c r="AU377" s="264" t="s">
        <v>124</v>
      </c>
      <c r="AY377" s="16" t="s">
        <v>145</v>
      </c>
      <c r="BE377" s="139">
        <f>IF(N377="základná",J377,0)</f>
        <v>0</v>
      </c>
      <c r="BF377" s="139">
        <f>IF(N377="znížená",J377,0)</f>
        <v>0</v>
      </c>
      <c r="BG377" s="139">
        <f>IF(N377="zákl. prenesená",J377,0)</f>
        <v>0</v>
      </c>
      <c r="BH377" s="139">
        <f>IF(N377="zníž. prenesená",J377,0)</f>
        <v>0</v>
      </c>
      <c r="BI377" s="139">
        <f>IF(N377="nulová",J377,0)</f>
        <v>0</v>
      </c>
      <c r="BJ377" s="16" t="s">
        <v>124</v>
      </c>
      <c r="BK377" s="265">
        <f>ROUND(I377*H377,3)</f>
        <v>0</v>
      </c>
      <c r="BL377" s="16" t="s">
        <v>432</v>
      </c>
      <c r="BM377" s="264" t="s">
        <v>942</v>
      </c>
    </row>
    <row r="378" s="2" customFormat="1" ht="16.5" customHeight="1">
      <c r="A378" s="39"/>
      <c r="B378" s="40"/>
      <c r="C378" s="289" t="s">
        <v>943</v>
      </c>
      <c r="D378" s="289" t="s">
        <v>241</v>
      </c>
      <c r="E378" s="290" t="s">
        <v>944</v>
      </c>
      <c r="F378" s="291" t="s">
        <v>945</v>
      </c>
      <c r="G378" s="292" t="s">
        <v>199</v>
      </c>
      <c r="H378" s="293">
        <v>4.4000000000000004</v>
      </c>
      <c r="I378" s="294"/>
      <c r="J378" s="293">
        <f>ROUND(I378*H378,3)</f>
        <v>0</v>
      </c>
      <c r="K378" s="295"/>
      <c r="L378" s="296"/>
      <c r="M378" s="297" t="s">
        <v>1</v>
      </c>
      <c r="N378" s="298" t="s">
        <v>43</v>
      </c>
      <c r="O378" s="92"/>
      <c r="P378" s="262">
        <f>O378*H378</f>
        <v>0</v>
      </c>
      <c r="Q378" s="262">
        <v>0.00027999999999999998</v>
      </c>
      <c r="R378" s="262">
        <f>Q378*H378</f>
        <v>0.001232</v>
      </c>
      <c r="S378" s="262">
        <v>0</v>
      </c>
      <c r="T378" s="263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64" t="s">
        <v>701</v>
      </c>
      <c r="AT378" s="264" t="s">
        <v>241</v>
      </c>
      <c r="AU378" s="264" t="s">
        <v>124</v>
      </c>
      <c r="AY378" s="16" t="s">
        <v>145</v>
      </c>
      <c r="BE378" s="139">
        <f>IF(N378="základná",J378,0)</f>
        <v>0</v>
      </c>
      <c r="BF378" s="139">
        <f>IF(N378="znížená",J378,0)</f>
        <v>0</v>
      </c>
      <c r="BG378" s="139">
        <f>IF(N378="zákl. prenesená",J378,0)</f>
        <v>0</v>
      </c>
      <c r="BH378" s="139">
        <f>IF(N378="zníž. prenesená",J378,0)</f>
        <v>0</v>
      </c>
      <c r="BI378" s="139">
        <f>IF(N378="nulová",J378,0)</f>
        <v>0</v>
      </c>
      <c r="BJ378" s="16" t="s">
        <v>124</v>
      </c>
      <c r="BK378" s="265">
        <f>ROUND(I378*H378,3)</f>
        <v>0</v>
      </c>
      <c r="BL378" s="16" t="s">
        <v>701</v>
      </c>
      <c r="BM378" s="264" t="s">
        <v>946</v>
      </c>
    </row>
    <row r="379" s="13" customFormat="1">
      <c r="A379" s="13"/>
      <c r="B379" s="266"/>
      <c r="C379" s="267"/>
      <c r="D379" s="268" t="s">
        <v>154</v>
      </c>
      <c r="E379" s="267"/>
      <c r="F379" s="270" t="s">
        <v>947</v>
      </c>
      <c r="G379" s="267"/>
      <c r="H379" s="271">
        <v>4.4000000000000004</v>
      </c>
      <c r="I379" s="272"/>
      <c r="J379" s="267"/>
      <c r="K379" s="267"/>
      <c r="L379" s="273"/>
      <c r="M379" s="274"/>
      <c r="N379" s="275"/>
      <c r="O379" s="275"/>
      <c r="P379" s="275"/>
      <c r="Q379" s="275"/>
      <c r="R379" s="275"/>
      <c r="S379" s="275"/>
      <c r="T379" s="27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77" t="s">
        <v>154</v>
      </c>
      <c r="AU379" s="277" t="s">
        <v>124</v>
      </c>
      <c r="AV379" s="13" t="s">
        <v>124</v>
      </c>
      <c r="AW379" s="13" t="s">
        <v>4</v>
      </c>
      <c r="AX379" s="13" t="s">
        <v>82</v>
      </c>
      <c r="AY379" s="277" t="s">
        <v>145</v>
      </c>
    </row>
    <row r="380" s="2" customFormat="1" ht="21.75" customHeight="1">
      <c r="A380" s="39"/>
      <c r="B380" s="40"/>
      <c r="C380" s="253" t="s">
        <v>948</v>
      </c>
      <c r="D380" s="253" t="s">
        <v>148</v>
      </c>
      <c r="E380" s="254" t="s">
        <v>949</v>
      </c>
      <c r="F380" s="255" t="s">
        <v>950</v>
      </c>
      <c r="G380" s="256" t="s">
        <v>199</v>
      </c>
      <c r="H380" s="257">
        <v>20</v>
      </c>
      <c r="I380" s="258"/>
      <c r="J380" s="257">
        <f>ROUND(I380*H380,3)</f>
        <v>0</v>
      </c>
      <c r="K380" s="259"/>
      <c r="L380" s="42"/>
      <c r="M380" s="260" t="s">
        <v>1</v>
      </c>
      <c r="N380" s="261" t="s">
        <v>43</v>
      </c>
      <c r="O380" s="92"/>
      <c r="P380" s="262">
        <f>O380*H380</f>
        <v>0</v>
      </c>
      <c r="Q380" s="262">
        <v>0</v>
      </c>
      <c r="R380" s="262">
        <f>Q380*H380</f>
        <v>0</v>
      </c>
      <c r="S380" s="262">
        <v>0</v>
      </c>
      <c r="T380" s="263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64" t="s">
        <v>432</v>
      </c>
      <c r="AT380" s="264" t="s">
        <v>148</v>
      </c>
      <c r="AU380" s="264" t="s">
        <v>124</v>
      </c>
      <c r="AY380" s="16" t="s">
        <v>145</v>
      </c>
      <c r="BE380" s="139">
        <f>IF(N380="základná",J380,0)</f>
        <v>0</v>
      </c>
      <c r="BF380" s="139">
        <f>IF(N380="znížená",J380,0)</f>
        <v>0</v>
      </c>
      <c r="BG380" s="139">
        <f>IF(N380="zákl. prenesená",J380,0)</f>
        <v>0</v>
      </c>
      <c r="BH380" s="139">
        <f>IF(N380="zníž. prenesená",J380,0)</f>
        <v>0</v>
      </c>
      <c r="BI380" s="139">
        <f>IF(N380="nulová",J380,0)</f>
        <v>0</v>
      </c>
      <c r="BJ380" s="16" t="s">
        <v>124</v>
      </c>
      <c r="BK380" s="265">
        <f>ROUND(I380*H380,3)</f>
        <v>0</v>
      </c>
      <c r="BL380" s="16" t="s">
        <v>432</v>
      </c>
      <c r="BM380" s="264" t="s">
        <v>951</v>
      </c>
    </row>
    <row r="381" s="2" customFormat="1" ht="16.5" customHeight="1">
      <c r="A381" s="39"/>
      <c r="B381" s="40"/>
      <c r="C381" s="289" t="s">
        <v>952</v>
      </c>
      <c r="D381" s="289" t="s">
        <v>241</v>
      </c>
      <c r="E381" s="290" t="s">
        <v>953</v>
      </c>
      <c r="F381" s="291" t="s">
        <v>954</v>
      </c>
      <c r="G381" s="292" t="s">
        <v>199</v>
      </c>
      <c r="H381" s="293">
        <v>22</v>
      </c>
      <c r="I381" s="294"/>
      <c r="J381" s="293">
        <f>ROUND(I381*H381,3)</f>
        <v>0</v>
      </c>
      <c r="K381" s="295"/>
      <c r="L381" s="296"/>
      <c r="M381" s="297" t="s">
        <v>1</v>
      </c>
      <c r="N381" s="298" t="s">
        <v>43</v>
      </c>
      <c r="O381" s="92"/>
      <c r="P381" s="262">
        <f>O381*H381</f>
        <v>0</v>
      </c>
      <c r="Q381" s="262">
        <v>8.0000000000000007E-05</v>
      </c>
      <c r="R381" s="262">
        <f>Q381*H381</f>
        <v>0.0017600000000000001</v>
      </c>
      <c r="S381" s="262">
        <v>0</v>
      </c>
      <c r="T381" s="263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64" t="s">
        <v>701</v>
      </c>
      <c r="AT381" s="264" t="s">
        <v>241</v>
      </c>
      <c r="AU381" s="264" t="s">
        <v>124</v>
      </c>
      <c r="AY381" s="16" t="s">
        <v>145</v>
      </c>
      <c r="BE381" s="139">
        <f>IF(N381="základná",J381,0)</f>
        <v>0</v>
      </c>
      <c r="BF381" s="139">
        <f>IF(N381="znížená",J381,0)</f>
        <v>0</v>
      </c>
      <c r="BG381" s="139">
        <f>IF(N381="zákl. prenesená",J381,0)</f>
        <v>0</v>
      </c>
      <c r="BH381" s="139">
        <f>IF(N381="zníž. prenesená",J381,0)</f>
        <v>0</v>
      </c>
      <c r="BI381" s="139">
        <f>IF(N381="nulová",J381,0)</f>
        <v>0</v>
      </c>
      <c r="BJ381" s="16" t="s">
        <v>124</v>
      </c>
      <c r="BK381" s="265">
        <f>ROUND(I381*H381,3)</f>
        <v>0</v>
      </c>
      <c r="BL381" s="16" t="s">
        <v>701</v>
      </c>
      <c r="BM381" s="264" t="s">
        <v>955</v>
      </c>
    </row>
    <row r="382" s="13" customFormat="1">
      <c r="A382" s="13"/>
      <c r="B382" s="266"/>
      <c r="C382" s="267"/>
      <c r="D382" s="268" t="s">
        <v>154</v>
      </c>
      <c r="E382" s="267"/>
      <c r="F382" s="270" t="s">
        <v>938</v>
      </c>
      <c r="G382" s="267"/>
      <c r="H382" s="271">
        <v>22</v>
      </c>
      <c r="I382" s="272"/>
      <c r="J382" s="267"/>
      <c r="K382" s="267"/>
      <c r="L382" s="273"/>
      <c r="M382" s="274"/>
      <c r="N382" s="275"/>
      <c r="O382" s="275"/>
      <c r="P382" s="275"/>
      <c r="Q382" s="275"/>
      <c r="R382" s="275"/>
      <c r="S382" s="275"/>
      <c r="T382" s="27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77" t="s">
        <v>154</v>
      </c>
      <c r="AU382" s="277" t="s">
        <v>124</v>
      </c>
      <c r="AV382" s="13" t="s">
        <v>124</v>
      </c>
      <c r="AW382" s="13" t="s">
        <v>4</v>
      </c>
      <c r="AX382" s="13" t="s">
        <v>82</v>
      </c>
      <c r="AY382" s="277" t="s">
        <v>145</v>
      </c>
    </row>
    <row r="383" s="2" customFormat="1" ht="21.75" customHeight="1">
      <c r="A383" s="39"/>
      <c r="B383" s="40"/>
      <c r="C383" s="253" t="s">
        <v>956</v>
      </c>
      <c r="D383" s="253" t="s">
        <v>148</v>
      </c>
      <c r="E383" s="254" t="s">
        <v>957</v>
      </c>
      <c r="F383" s="255" t="s">
        <v>958</v>
      </c>
      <c r="G383" s="256" t="s">
        <v>199</v>
      </c>
      <c r="H383" s="257">
        <v>30</v>
      </c>
      <c r="I383" s="258"/>
      <c r="J383" s="257">
        <f>ROUND(I383*H383,3)</f>
        <v>0</v>
      </c>
      <c r="K383" s="259"/>
      <c r="L383" s="42"/>
      <c r="M383" s="260" t="s">
        <v>1</v>
      </c>
      <c r="N383" s="261" t="s">
        <v>43</v>
      </c>
      <c r="O383" s="92"/>
      <c r="P383" s="262">
        <f>O383*H383</f>
        <v>0</v>
      </c>
      <c r="Q383" s="262">
        <v>0</v>
      </c>
      <c r="R383" s="262">
        <f>Q383*H383</f>
        <v>0</v>
      </c>
      <c r="S383" s="262">
        <v>0</v>
      </c>
      <c r="T383" s="263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64" t="s">
        <v>432</v>
      </c>
      <c r="AT383" s="264" t="s">
        <v>148</v>
      </c>
      <c r="AU383" s="264" t="s">
        <v>124</v>
      </c>
      <c r="AY383" s="16" t="s">
        <v>145</v>
      </c>
      <c r="BE383" s="139">
        <f>IF(N383="základná",J383,0)</f>
        <v>0</v>
      </c>
      <c r="BF383" s="139">
        <f>IF(N383="znížená",J383,0)</f>
        <v>0</v>
      </c>
      <c r="BG383" s="139">
        <f>IF(N383="zákl. prenesená",J383,0)</f>
        <v>0</v>
      </c>
      <c r="BH383" s="139">
        <f>IF(N383="zníž. prenesená",J383,0)</f>
        <v>0</v>
      </c>
      <c r="BI383" s="139">
        <f>IF(N383="nulová",J383,0)</f>
        <v>0</v>
      </c>
      <c r="BJ383" s="16" t="s">
        <v>124</v>
      </c>
      <c r="BK383" s="265">
        <f>ROUND(I383*H383,3)</f>
        <v>0</v>
      </c>
      <c r="BL383" s="16" t="s">
        <v>432</v>
      </c>
      <c r="BM383" s="264" t="s">
        <v>959</v>
      </c>
    </row>
    <row r="384" s="2" customFormat="1" ht="16.5" customHeight="1">
      <c r="A384" s="39"/>
      <c r="B384" s="40"/>
      <c r="C384" s="289" t="s">
        <v>960</v>
      </c>
      <c r="D384" s="289" t="s">
        <v>241</v>
      </c>
      <c r="E384" s="290" t="s">
        <v>961</v>
      </c>
      <c r="F384" s="291" t="s">
        <v>962</v>
      </c>
      <c r="G384" s="292" t="s">
        <v>199</v>
      </c>
      <c r="H384" s="293">
        <v>33</v>
      </c>
      <c r="I384" s="294"/>
      <c r="J384" s="293">
        <f>ROUND(I384*H384,3)</f>
        <v>0</v>
      </c>
      <c r="K384" s="295"/>
      <c r="L384" s="296"/>
      <c r="M384" s="297" t="s">
        <v>1</v>
      </c>
      <c r="N384" s="298" t="s">
        <v>43</v>
      </c>
      <c r="O384" s="92"/>
      <c r="P384" s="262">
        <f>O384*H384</f>
        <v>0</v>
      </c>
      <c r="Q384" s="262">
        <v>0.00012</v>
      </c>
      <c r="R384" s="262">
        <f>Q384*H384</f>
        <v>0.00396</v>
      </c>
      <c r="S384" s="262">
        <v>0</v>
      </c>
      <c r="T384" s="263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64" t="s">
        <v>701</v>
      </c>
      <c r="AT384" s="264" t="s">
        <v>241</v>
      </c>
      <c r="AU384" s="264" t="s">
        <v>124</v>
      </c>
      <c r="AY384" s="16" t="s">
        <v>145</v>
      </c>
      <c r="BE384" s="139">
        <f>IF(N384="základná",J384,0)</f>
        <v>0</v>
      </c>
      <c r="BF384" s="139">
        <f>IF(N384="znížená",J384,0)</f>
        <v>0</v>
      </c>
      <c r="BG384" s="139">
        <f>IF(N384="zákl. prenesená",J384,0)</f>
        <v>0</v>
      </c>
      <c r="BH384" s="139">
        <f>IF(N384="zníž. prenesená",J384,0)</f>
        <v>0</v>
      </c>
      <c r="BI384" s="139">
        <f>IF(N384="nulová",J384,0)</f>
        <v>0</v>
      </c>
      <c r="BJ384" s="16" t="s">
        <v>124</v>
      </c>
      <c r="BK384" s="265">
        <f>ROUND(I384*H384,3)</f>
        <v>0</v>
      </c>
      <c r="BL384" s="16" t="s">
        <v>701</v>
      </c>
      <c r="BM384" s="264" t="s">
        <v>963</v>
      </c>
    </row>
    <row r="385" s="13" customFormat="1">
      <c r="A385" s="13"/>
      <c r="B385" s="266"/>
      <c r="C385" s="267"/>
      <c r="D385" s="268" t="s">
        <v>154</v>
      </c>
      <c r="E385" s="267"/>
      <c r="F385" s="270" t="s">
        <v>964</v>
      </c>
      <c r="G385" s="267"/>
      <c r="H385" s="271">
        <v>33</v>
      </c>
      <c r="I385" s="272"/>
      <c r="J385" s="267"/>
      <c r="K385" s="267"/>
      <c r="L385" s="273"/>
      <c r="M385" s="274"/>
      <c r="N385" s="275"/>
      <c r="O385" s="275"/>
      <c r="P385" s="275"/>
      <c r="Q385" s="275"/>
      <c r="R385" s="275"/>
      <c r="S385" s="275"/>
      <c r="T385" s="27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77" t="s">
        <v>154</v>
      </c>
      <c r="AU385" s="277" t="s">
        <v>124</v>
      </c>
      <c r="AV385" s="13" t="s">
        <v>124</v>
      </c>
      <c r="AW385" s="13" t="s">
        <v>4</v>
      </c>
      <c r="AX385" s="13" t="s">
        <v>82</v>
      </c>
      <c r="AY385" s="277" t="s">
        <v>145</v>
      </c>
    </row>
    <row r="386" s="2" customFormat="1" ht="16.5" customHeight="1">
      <c r="A386" s="39"/>
      <c r="B386" s="40"/>
      <c r="C386" s="253" t="s">
        <v>965</v>
      </c>
      <c r="D386" s="253" t="s">
        <v>148</v>
      </c>
      <c r="E386" s="254" t="s">
        <v>966</v>
      </c>
      <c r="F386" s="255" t="s">
        <v>967</v>
      </c>
      <c r="G386" s="256" t="s">
        <v>199</v>
      </c>
      <c r="H386" s="257">
        <v>2</v>
      </c>
      <c r="I386" s="258"/>
      <c r="J386" s="257">
        <f>ROUND(I386*H386,3)</f>
        <v>0</v>
      </c>
      <c r="K386" s="259"/>
      <c r="L386" s="42"/>
      <c r="M386" s="260" t="s">
        <v>1</v>
      </c>
      <c r="N386" s="261" t="s">
        <v>43</v>
      </c>
      <c r="O386" s="92"/>
      <c r="P386" s="262">
        <f>O386*H386</f>
        <v>0</v>
      </c>
      <c r="Q386" s="262">
        <v>0</v>
      </c>
      <c r="R386" s="262">
        <f>Q386*H386</f>
        <v>0</v>
      </c>
      <c r="S386" s="262">
        <v>0</v>
      </c>
      <c r="T386" s="263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64" t="s">
        <v>432</v>
      </c>
      <c r="AT386" s="264" t="s">
        <v>148</v>
      </c>
      <c r="AU386" s="264" t="s">
        <v>124</v>
      </c>
      <c r="AY386" s="16" t="s">
        <v>145</v>
      </c>
      <c r="BE386" s="139">
        <f>IF(N386="základná",J386,0)</f>
        <v>0</v>
      </c>
      <c r="BF386" s="139">
        <f>IF(N386="znížená",J386,0)</f>
        <v>0</v>
      </c>
      <c r="BG386" s="139">
        <f>IF(N386="zákl. prenesená",J386,0)</f>
        <v>0</v>
      </c>
      <c r="BH386" s="139">
        <f>IF(N386="zníž. prenesená",J386,0)</f>
        <v>0</v>
      </c>
      <c r="BI386" s="139">
        <f>IF(N386="nulová",J386,0)</f>
        <v>0</v>
      </c>
      <c r="BJ386" s="16" t="s">
        <v>124</v>
      </c>
      <c r="BK386" s="265">
        <f>ROUND(I386*H386,3)</f>
        <v>0</v>
      </c>
      <c r="BL386" s="16" t="s">
        <v>432</v>
      </c>
      <c r="BM386" s="264" t="s">
        <v>968</v>
      </c>
    </row>
    <row r="387" s="2" customFormat="1" ht="16.5" customHeight="1">
      <c r="A387" s="39"/>
      <c r="B387" s="40"/>
      <c r="C387" s="289" t="s">
        <v>969</v>
      </c>
      <c r="D387" s="289" t="s">
        <v>241</v>
      </c>
      <c r="E387" s="290" t="s">
        <v>970</v>
      </c>
      <c r="F387" s="291" t="s">
        <v>971</v>
      </c>
      <c r="G387" s="292" t="s">
        <v>199</v>
      </c>
      <c r="H387" s="293">
        <v>2.2000000000000002</v>
      </c>
      <c r="I387" s="294"/>
      <c r="J387" s="293">
        <f>ROUND(I387*H387,3)</f>
        <v>0</v>
      </c>
      <c r="K387" s="295"/>
      <c r="L387" s="296"/>
      <c r="M387" s="297" t="s">
        <v>1</v>
      </c>
      <c r="N387" s="298" t="s">
        <v>43</v>
      </c>
      <c r="O387" s="92"/>
      <c r="P387" s="262">
        <f>O387*H387</f>
        <v>0</v>
      </c>
      <c r="Q387" s="262">
        <v>0.00010000000000000001</v>
      </c>
      <c r="R387" s="262">
        <f>Q387*H387</f>
        <v>0.00022000000000000004</v>
      </c>
      <c r="S387" s="262">
        <v>0</v>
      </c>
      <c r="T387" s="263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64" t="s">
        <v>701</v>
      </c>
      <c r="AT387" s="264" t="s">
        <v>241</v>
      </c>
      <c r="AU387" s="264" t="s">
        <v>124</v>
      </c>
      <c r="AY387" s="16" t="s">
        <v>145</v>
      </c>
      <c r="BE387" s="139">
        <f>IF(N387="základná",J387,0)</f>
        <v>0</v>
      </c>
      <c r="BF387" s="139">
        <f>IF(N387="znížená",J387,0)</f>
        <v>0</v>
      </c>
      <c r="BG387" s="139">
        <f>IF(N387="zákl. prenesená",J387,0)</f>
        <v>0</v>
      </c>
      <c r="BH387" s="139">
        <f>IF(N387="zníž. prenesená",J387,0)</f>
        <v>0</v>
      </c>
      <c r="BI387" s="139">
        <f>IF(N387="nulová",J387,0)</f>
        <v>0</v>
      </c>
      <c r="BJ387" s="16" t="s">
        <v>124</v>
      </c>
      <c r="BK387" s="265">
        <f>ROUND(I387*H387,3)</f>
        <v>0</v>
      </c>
      <c r="BL387" s="16" t="s">
        <v>701</v>
      </c>
      <c r="BM387" s="264" t="s">
        <v>972</v>
      </c>
    </row>
    <row r="388" s="13" customFormat="1">
      <c r="A388" s="13"/>
      <c r="B388" s="266"/>
      <c r="C388" s="267"/>
      <c r="D388" s="268" t="s">
        <v>154</v>
      </c>
      <c r="E388" s="267"/>
      <c r="F388" s="270" t="s">
        <v>973</v>
      </c>
      <c r="G388" s="267"/>
      <c r="H388" s="271">
        <v>2.2000000000000002</v>
      </c>
      <c r="I388" s="272"/>
      <c r="J388" s="267"/>
      <c r="K388" s="267"/>
      <c r="L388" s="273"/>
      <c r="M388" s="274"/>
      <c r="N388" s="275"/>
      <c r="O388" s="275"/>
      <c r="P388" s="275"/>
      <c r="Q388" s="275"/>
      <c r="R388" s="275"/>
      <c r="S388" s="275"/>
      <c r="T388" s="27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77" t="s">
        <v>154</v>
      </c>
      <c r="AU388" s="277" t="s">
        <v>124</v>
      </c>
      <c r="AV388" s="13" t="s">
        <v>124</v>
      </c>
      <c r="AW388" s="13" t="s">
        <v>4</v>
      </c>
      <c r="AX388" s="13" t="s">
        <v>82</v>
      </c>
      <c r="AY388" s="277" t="s">
        <v>145</v>
      </c>
    </row>
    <row r="389" s="2" customFormat="1" ht="16.5" customHeight="1">
      <c r="A389" s="39"/>
      <c r="B389" s="40"/>
      <c r="C389" s="253" t="s">
        <v>974</v>
      </c>
      <c r="D389" s="253" t="s">
        <v>148</v>
      </c>
      <c r="E389" s="254" t="s">
        <v>975</v>
      </c>
      <c r="F389" s="255" t="s">
        <v>976</v>
      </c>
      <c r="G389" s="256" t="s">
        <v>199</v>
      </c>
      <c r="H389" s="257">
        <v>20</v>
      </c>
      <c r="I389" s="258"/>
      <c r="J389" s="257">
        <f>ROUND(I389*H389,3)</f>
        <v>0</v>
      </c>
      <c r="K389" s="259"/>
      <c r="L389" s="42"/>
      <c r="M389" s="260" t="s">
        <v>1</v>
      </c>
      <c r="N389" s="261" t="s">
        <v>43</v>
      </c>
      <c r="O389" s="92"/>
      <c r="P389" s="262">
        <f>O389*H389</f>
        <v>0</v>
      </c>
      <c r="Q389" s="262">
        <v>0</v>
      </c>
      <c r="R389" s="262">
        <f>Q389*H389</f>
        <v>0</v>
      </c>
      <c r="S389" s="262">
        <v>0</v>
      </c>
      <c r="T389" s="263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64" t="s">
        <v>432</v>
      </c>
      <c r="AT389" s="264" t="s">
        <v>148</v>
      </c>
      <c r="AU389" s="264" t="s">
        <v>124</v>
      </c>
      <c r="AY389" s="16" t="s">
        <v>145</v>
      </c>
      <c r="BE389" s="139">
        <f>IF(N389="základná",J389,0)</f>
        <v>0</v>
      </c>
      <c r="BF389" s="139">
        <f>IF(N389="znížená",J389,0)</f>
        <v>0</v>
      </c>
      <c r="BG389" s="139">
        <f>IF(N389="zákl. prenesená",J389,0)</f>
        <v>0</v>
      </c>
      <c r="BH389" s="139">
        <f>IF(N389="zníž. prenesená",J389,0)</f>
        <v>0</v>
      </c>
      <c r="BI389" s="139">
        <f>IF(N389="nulová",J389,0)</f>
        <v>0</v>
      </c>
      <c r="BJ389" s="16" t="s">
        <v>124</v>
      </c>
      <c r="BK389" s="265">
        <f>ROUND(I389*H389,3)</f>
        <v>0</v>
      </c>
      <c r="BL389" s="16" t="s">
        <v>432</v>
      </c>
      <c r="BM389" s="264" t="s">
        <v>977</v>
      </c>
    </row>
    <row r="390" s="2" customFormat="1" ht="16.5" customHeight="1">
      <c r="A390" s="39"/>
      <c r="B390" s="40"/>
      <c r="C390" s="289" t="s">
        <v>978</v>
      </c>
      <c r="D390" s="289" t="s">
        <v>241</v>
      </c>
      <c r="E390" s="290" t="s">
        <v>979</v>
      </c>
      <c r="F390" s="291" t="s">
        <v>980</v>
      </c>
      <c r="G390" s="292" t="s">
        <v>199</v>
      </c>
      <c r="H390" s="293">
        <v>22</v>
      </c>
      <c r="I390" s="294"/>
      <c r="J390" s="293">
        <f>ROUND(I390*H390,3)</f>
        <v>0</v>
      </c>
      <c r="K390" s="295"/>
      <c r="L390" s="296"/>
      <c r="M390" s="297" t="s">
        <v>1</v>
      </c>
      <c r="N390" s="298" t="s">
        <v>43</v>
      </c>
      <c r="O390" s="92"/>
      <c r="P390" s="262">
        <f>O390*H390</f>
        <v>0</v>
      </c>
      <c r="Q390" s="262">
        <v>0.00011</v>
      </c>
      <c r="R390" s="262">
        <f>Q390*H390</f>
        <v>0.0024200000000000003</v>
      </c>
      <c r="S390" s="262">
        <v>0</v>
      </c>
      <c r="T390" s="263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64" t="s">
        <v>701</v>
      </c>
      <c r="AT390" s="264" t="s">
        <v>241</v>
      </c>
      <c r="AU390" s="264" t="s">
        <v>124</v>
      </c>
      <c r="AY390" s="16" t="s">
        <v>145</v>
      </c>
      <c r="BE390" s="139">
        <f>IF(N390="základná",J390,0)</f>
        <v>0</v>
      </c>
      <c r="BF390" s="139">
        <f>IF(N390="znížená",J390,0)</f>
        <v>0</v>
      </c>
      <c r="BG390" s="139">
        <f>IF(N390="zákl. prenesená",J390,0)</f>
        <v>0</v>
      </c>
      <c r="BH390" s="139">
        <f>IF(N390="zníž. prenesená",J390,0)</f>
        <v>0</v>
      </c>
      <c r="BI390" s="139">
        <f>IF(N390="nulová",J390,0)</f>
        <v>0</v>
      </c>
      <c r="BJ390" s="16" t="s">
        <v>124</v>
      </c>
      <c r="BK390" s="265">
        <f>ROUND(I390*H390,3)</f>
        <v>0</v>
      </c>
      <c r="BL390" s="16" t="s">
        <v>701</v>
      </c>
      <c r="BM390" s="264" t="s">
        <v>981</v>
      </c>
    </row>
    <row r="391" s="13" customFormat="1">
      <c r="A391" s="13"/>
      <c r="B391" s="266"/>
      <c r="C391" s="267"/>
      <c r="D391" s="268" t="s">
        <v>154</v>
      </c>
      <c r="E391" s="267"/>
      <c r="F391" s="270" t="s">
        <v>938</v>
      </c>
      <c r="G391" s="267"/>
      <c r="H391" s="271">
        <v>22</v>
      </c>
      <c r="I391" s="272"/>
      <c r="J391" s="267"/>
      <c r="K391" s="267"/>
      <c r="L391" s="273"/>
      <c r="M391" s="274"/>
      <c r="N391" s="275"/>
      <c r="O391" s="275"/>
      <c r="P391" s="275"/>
      <c r="Q391" s="275"/>
      <c r="R391" s="275"/>
      <c r="S391" s="275"/>
      <c r="T391" s="27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77" t="s">
        <v>154</v>
      </c>
      <c r="AU391" s="277" t="s">
        <v>124</v>
      </c>
      <c r="AV391" s="13" t="s">
        <v>124</v>
      </c>
      <c r="AW391" s="13" t="s">
        <v>4</v>
      </c>
      <c r="AX391" s="13" t="s">
        <v>82</v>
      </c>
      <c r="AY391" s="277" t="s">
        <v>145</v>
      </c>
    </row>
    <row r="392" s="2" customFormat="1" ht="16.5" customHeight="1">
      <c r="A392" s="39"/>
      <c r="B392" s="40"/>
      <c r="C392" s="253" t="s">
        <v>982</v>
      </c>
      <c r="D392" s="253" t="s">
        <v>148</v>
      </c>
      <c r="E392" s="254" t="s">
        <v>983</v>
      </c>
      <c r="F392" s="255" t="s">
        <v>984</v>
      </c>
      <c r="G392" s="256" t="s">
        <v>199</v>
      </c>
      <c r="H392" s="257">
        <v>29</v>
      </c>
      <c r="I392" s="258"/>
      <c r="J392" s="257">
        <f>ROUND(I392*H392,3)</f>
        <v>0</v>
      </c>
      <c r="K392" s="259"/>
      <c r="L392" s="42"/>
      <c r="M392" s="260" t="s">
        <v>1</v>
      </c>
      <c r="N392" s="261" t="s">
        <v>43</v>
      </c>
      <c r="O392" s="92"/>
      <c r="P392" s="262">
        <f>O392*H392</f>
        <v>0</v>
      </c>
      <c r="Q392" s="262">
        <v>0</v>
      </c>
      <c r="R392" s="262">
        <f>Q392*H392</f>
        <v>0</v>
      </c>
      <c r="S392" s="262">
        <v>0</v>
      </c>
      <c r="T392" s="263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64" t="s">
        <v>432</v>
      </c>
      <c r="AT392" s="264" t="s">
        <v>148</v>
      </c>
      <c r="AU392" s="264" t="s">
        <v>124</v>
      </c>
      <c r="AY392" s="16" t="s">
        <v>145</v>
      </c>
      <c r="BE392" s="139">
        <f>IF(N392="základná",J392,0)</f>
        <v>0</v>
      </c>
      <c r="BF392" s="139">
        <f>IF(N392="znížená",J392,0)</f>
        <v>0</v>
      </c>
      <c r="BG392" s="139">
        <f>IF(N392="zákl. prenesená",J392,0)</f>
        <v>0</v>
      </c>
      <c r="BH392" s="139">
        <f>IF(N392="zníž. prenesená",J392,0)</f>
        <v>0</v>
      </c>
      <c r="BI392" s="139">
        <f>IF(N392="nulová",J392,0)</f>
        <v>0</v>
      </c>
      <c r="BJ392" s="16" t="s">
        <v>124</v>
      </c>
      <c r="BK392" s="265">
        <f>ROUND(I392*H392,3)</f>
        <v>0</v>
      </c>
      <c r="BL392" s="16" t="s">
        <v>432</v>
      </c>
      <c r="BM392" s="264" t="s">
        <v>985</v>
      </c>
    </row>
    <row r="393" s="2" customFormat="1" ht="16.5" customHeight="1">
      <c r="A393" s="39"/>
      <c r="B393" s="40"/>
      <c r="C393" s="289" t="s">
        <v>986</v>
      </c>
      <c r="D393" s="289" t="s">
        <v>241</v>
      </c>
      <c r="E393" s="290" t="s">
        <v>987</v>
      </c>
      <c r="F393" s="291" t="s">
        <v>988</v>
      </c>
      <c r="G393" s="292" t="s">
        <v>199</v>
      </c>
      <c r="H393" s="293">
        <v>31.899999999999999</v>
      </c>
      <c r="I393" s="294"/>
      <c r="J393" s="293">
        <f>ROUND(I393*H393,3)</f>
        <v>0</v>
      </c>
      <c r="K393" s="295"/>
      <c r="L393" s="296"/>
      <c r="M393" s="297" t="s">
        <v>1</v>
      </c>
      <c r="N393" s="298" t="s">
        <v>43</v>
      </c>
      <c r="O393" s="92"/>
      <c r="P393" s="262">
        <f>O393*H393</f>
        <v>0</v>
      </c>
      <c r="Q393" s="262">
        <v>0.00018000000000000001</v>
      </c>
      <c r="R393" s="262">
        <f>Q393*H393</f>
        <v>0.0057419999999999997</v>
      </c>
      <c r="S393" s="262">
        <v>0</v>
      </c>
      <c r="T393" s="263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64" t="s">
        <v>701</v>
      </c>
      <c r="AT393" s="264" t="s">
        <v>241</v>
      </c>
      <c r="AU393" s="264" t="s">
        <v>124</v>
      </c>
      <c r="AY393" s="16" t="s">
        <v>145</v>
      </c>
      <c r="BE393" s="139">
        <f>IF(N393="základná",J393,0)</f>
        <v>0</v>
      </c>
      <c r="BF393" s="139">
        <f>IF(N393="znížená",J393,0)</f>
        <v>0</v>
      </c>
      <c r="BG393" s="139">
        <f>IF(N393="zákl. prenesená",J393,0)</f>
        <v>0</v>
      </c>
      <c r="BH393" s="139">
        <f>IF(N393="zníž. prenesená",J393,0)</f>
        <v>0</v>
      </c>
      <c r="BI393" s="139">
        <f>IF(N393="nulová",J393,0)</f>
        <v>0</v>
      </c>
      <c r="BJ393" s="16" t="s">
        <v>124</v>
      </c>
      <c r="BK393" s="265">
        <f>ROUND(I393*H393,3)</f>
        <v>0</v>
      </c>
      <c r="BL393" s="16" t="s">
        <v>701</v>
      </c>
      <c r="BM393" s="264" t="s">
        <v>989</v>
      </c>
    </row>
    <row r="394" s="13" customFormat="1">
      <c r="A394" s="13"/>
      <c r="B394" s="266"/>
      <c r="C394" s="267"/>
      <c r="D394" s="268" t="s">
        <v>154</v>
      </c>
      <c r="E394" s="267"/>
      <c r="F394" s="270" t="s">
        <v>990</v>
      </c>
      <c r="G394" s="267"/>
      <c r="H394" s="271">
        <v>31.899999999999999</v>
      </c>
      <c r="I394" s="272"/>
      <c r="J394" s="267"/>
      <c r="K394" s="267"/>
      <c r="L394" s="273"/>
      <c r="M394" s="274"/>
      <c r="N394" s="275"/>
      <c r="O394" s="275"/>
      <c r="P394" s="275"/>
      <c r="Q394" s="275"/>
      <c r="R394" s="275"/>
      <c r="S394" s="275"/>
      <c r="T394" s="27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77" t="s">
        <v>154</v>
      </c>
      <c r="AU394" s="277" t="s">
        <v>124</v>
      </c>
      <c r="AV394" s="13" t="s">
        <v>124</v>
      </c>
      <c r="AW394" s="13" t="s">
        <v>4</v>
      </c>
      <c r="AX394" s="13" t="s">
        <v>82</v>
      </c>
      <c r="AY394" s="277" t="s">
        <v>145</v>
      </c>
    </row>
    <row r="395" s="2" customFormat="1" ht="16.5" customHeight="1">
      <c r="A395" s="39"/>
      <c r="B395" s="40"/>
      <c r="C395" s="253" t="s">
        <v>991</v>
      </c>
      <c r="D395" s="253" t="s">
        <v>148</v>
      </c>
      <c r="E395" s="254" t="s">
        <v>992</v>
      </c>
      <c r="F395" s="255" t="s">
        <v>993</v>
      </c>
      <c r="G395" s="256" t="s">
        <v>199</v>
      </c>
      <c r="H395" s="257">
        <v>5</v>
      </c>
      <c r="I395" s="258"/>
      <c r="J395" s="257">
        <f>ROUND(I395*H395,3)</f>
        <v>0</v>
      </c>
      <c r="K395" s="259"/>
      <c r="L395" s="42"/>
      <c r="M395" s="260" t="s">
        <v>1</v>
      </c>
      <c r="N395" s="261" t="s">
        <v>43</v>
      </c>
      <c r="O395" s="92"/>
      <c r="P395" s="262">
        <f>O395*H395</f>
        <v>0</v>
      </c>
      <c r="Q395" s="262">
        <v>0</v>
      </c>
      <c r="R395" s="262">
        <f>Q395*H395</f>
        <v>0</v>
      </c>
      <c r="S395" s="262">
        <v>0</v>
      </c>
      <c r="T395" s="263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64" t="s">
        <v>432</v>
      </c>
      <c r="AT395" s="264" t="s">
        <v>148</v>
      </c>
      <c r="AU395" s="264" t="s">
        <v>124</v>
      </c>
      <c r="AY395" s="16" t="s">
        <v>145</v>
      </c>
      <c r="BE395" s="139">
        <f>IF(N395="základná",J395,0)</f>
        <v>0</v>
      </c>
      <c r="BF395" s="139">
        <f>IF(N395="znížená",J395,0)</f>
        <v>0</v>
      </c>
      <c r="BG395" s="139">
        <f>IF(N395="zákl. prenesená",J395,0)</f>
        <v>0</v>
      </c>
      <c r="BH395" s="139">
        <f>IF(N395="zníž. prenesená",J395,0)</f>
        <v>0</v>
      </c>
      <c r="BI395" s="139">
        <f>IF(N395="nulová",J395,0)</f>
        <v>0</v>
      </c>
      <c r="BJ395" s="16" t="s">
        <v>124</v>
      </c>
      <c r="BK395" s="265">
        <f>ROUND(I395*H395,3)</f>
        <v>0</v>
      </c>
      <c r="BL395" s="16" t="s">
        <v>432</v>
      </c>
      <c r="BM395" s="264" t="s">
        <v>994</v>
      </c>
    </row>
    <row r="396" s="2" customFormat="1" ht="16.5" customHeight="1">
      <c r="A396" s="39"/>
      <c r="B396" s="40"/>
      <c r="C396" s="289" t="s">
        <v>995</v>
      </c>
      <c r="D396" s="289" t="s">
        <v>241</v>
      </c>
      <c r="E396" s="290" t="s">
        <v>996</v>
      </c>
      <c r="F396" s="291" t="s">
        <v>997</v>
      </c>
      <c r="G396" s="292" t="s">
        <v>199</v>
      </c>
      <c r="H396" s="293">
        <v>5.5</v>
      </c>
      <c r="I396" s="294"/>
      <c r="J396" s="293">
        <f>ROUND(I396*H396,3)</f>
        <v>0</v>
      </c>
      <c r="K396" s="295"/>
      <c r="L396" s="296"/>
      <c r="M396" s="297" t="s">
        <v>1</v>
      </c>
      <c r="N396" s="298" t="s">
        <v>43</v>
      </c>
      <c r="O396" s="92"/>
      <c r="P396" s="262">
        <f>O396*H396</f>
        <v>0</v>
      </c>
      <c r="Q396" s="262">
        <v>0.00020000000000000001</v>
      </c>
      <c r="R396" s="262">
        <f>Q396*H396</f>
        <v>0.0011000000000000001</v>
      </c>
      <c r="S396" s="262">
        <v>0</v>
      </c>
      <c r="T396" s="263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64" t="s">
        <v>701</v>
      </c>
      <c r="AT396" s="264" t="s">
        <v>241</v>
      </c>
      <c r="AU396" s="264" t="s">
        <v>124</v>
      </c>
      <c r="AY396" s="16" t="s">
        <v>145</v>
      </c>
      <c r="BE396" s="139">
        <f>IF(N396="základná",J396,0)</f>
        <v>0</v>
      </c>
      <c r="BF396" s="139">
        <f>IF(N396="znížená",J396,0)</f>
        <v>0</v>
      </c>
      <c r="BG396" s="139">
        <f>IF(N396="zákl. prenesená",J396,0)</f>
        <v>0</v>
      </c>
      <c r="BH396" s="139">
        <f>IF(N396="zníž. prenesená",J396,0)</f>
        <v>0</v>
      </c>
      <c r="BI396" s="139">
        <f>IF(N396="nulová",J396,0)</f>
        <v>0</v>
      </c>
      <c r="BJ396" s="16" t="s">
        <v>124</v>
      </c>
      <c r="BK396" s="265">
        <f>ROUND(I396*H396,3)</f>
        <v>0</v>
      </c>
      <c r="BL396" s="16" t="s">
        <v>701</v>
      </c>
      <c r="BM396" s="264" t="s">
        <v>998</v>
      </c>
    </row>
    <row r="397" s="13" customFormat="1">
      <c r="A397" s="13"/>
      <c r="B397" s="266"/>
      <c r="C397" s="267"/>
      <c r="D397" s="268" t="s">
        <v>154</v>
      </c>
      <c r="E397" s="267"/>
      <c r="F397" s="270" t="s">
        <v>999</v>
      </c>
      <c r="G397" s="267"/>
      <c r="H397" s="271">
        <v>5.5</v>
      </c>
      <c r="I397" s="272"/>
      <c r="J397" s="267"/>
      <c r="K397" s="267"/>
      <c r="L397" s="273"/>
      <c r="M397" s="274"/>
      <c r="N397" s="275"/>
      <c r="O397" s="275"/>
      <c r="P397" s="275"/>
      <c r="Q397" s="275"/>
      <c r="R397" s="275"/>
      <c r="S397" s="275"/>
      <c r="T397" s="27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77" t="s">
        <v>154</v>
      </c>
      <c r="AU397" s="277" t="s">
        <v>124</v>
      </c>
      <c r="AV397" s="13" t="s">
        <v>124</v>
      </c>
      <c r="AW397" s="13" t="s">
        <v>4</v>
      </c>
      <c r="AX397" s="13" t="s">
        <v>82</v>
      </c>
      <c r="AY397" s="277" t="s">
        <v>145</v>
      </c>
    </row>
    <row r="398" s="2" customFormat="1" ht="16.5" customHeight="1">
      <c r="A398" s="39"/>
      <c r="B398" s="40"/>
      <c r="C398" s="253" t="s">
        <v>1000</v>
      </c>
      <c r="D398" s="253" t="s">
        <v>148</v>
      </c>
      <c r="E398" s="254" t="s">
        <v>1001</v>
      </c>
      <c r="F398" s="255" t="s">
        <v>1002</v>
      </c>
      <c r="G398" s="256" t="s">
        <v>199</v>
      </c>
      <c r="H398" s="257">
        <v>91</v>
      </c>
      <c r="I398" s="258"/>
      <c r="J398" s="257">
        <f>ROUND(I398*H398,3)</f>
        <v>0</v>
      </c>
      <c r="K398" s="259"/>
      <c r="L398" s="42"/>
      <c r="M398" s="260" t="s">
        <v>1</v>
      </c>
      <c r="N398" s="261" t="s">
        <v>43</v>
      </c>
      <c r="O398" s="92"/>
      <c r="P398" s="262">
        <f>O398*H398</f>
        <v>0</v>
      </c>
      <c r="Q398" s="262">
        <v>0</v>
      </c>
      <c r="R398" s="262">
        <f>Q398*H398</f>
        <v>0</v>
      </c>
      <c r="S398" s="262">
        <v>0</v>
      </c>
      <c r="T398" s="263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64" t="s">
        <v>432</v>
      </c>
      <c r="AT398" s="264" t="s">
        <v>148</v>
      </c>
      <c r="AU398" s="264" t="s">
        <v>124</v>
      </c>
      <c r="AY398" s="16" t="s">
        <v>145</v>
      </c>
      <c r="BE398" s="139">
        <f>IF(N398="základná",J398,0)</f>
        <v>0</v>
      </c>
      <c r="BF398" s="139">
        <f>IF(N398="znížená",J398,0)</f>
        <v>0</v>
      </c>
      <c r="BG398" s="139">
        <f>IF(N398="zákl. prenesená",J398,0)</f>
        <v>0</v>
      </c>
      <c r="BH398" s="139">
        <f>IF(N398="zníž. prenesená",J398,0)</f>
        <v>0</v>
      </c>
      <c r="BI398" s="139">
        <f>IF(N398="nulová",J398,0)</f>
        <v>0</v>
      </c>
      <c r="BJ398" s="16" t="s">
        <v>124</v>
      </c>
      <c r="BK398" s="265">
        <f>ROUND(I398*H398,3)</f>
        <v>0</v>
      </c>
      <c r="BL398" s="16" t="s">
        <v>432</v>
      </c>
      <c r="BM398" s="264" t="s">
        <v>1003</v>
      </c>
    </row>
    <row r="399" s="2" customFormat="1" ht="16.5" customHeight="1">
      <c r="A399" s="39"/>
      <c r="B399" s="40"/>
      <c r="C399" s="289" t="s">
        <v>1004</v>
      </c>
      <c r="D399" s="289" t="s">
        <v>241</v>
      </c>
      <c r="E399" s="290" t="s">
        <v>1005</v>
      </c>
      <c r="F399" s="291" t="s">
        <v>1006</v>
      </c>
      <c r="G399" s="292" t="s">
        <v>199</v>
      </c>
      <c r="H399" s="293">
        <v>100.09999999999999</v>
      </c>
      <c r="I399" s="294"/>
      <c r="J399" s="293">
        <f>ROUND(I399*H399,3)</f>
        <v>0</v>
      </c>
      <c r="K399" s="295"/>
      <c r="L399" s="296"/>
      <c r="M399" s="297" t="s">
        <v>1</v>
      </c>
      <c r="N399" s="298" t="s">
        <v>43</v>
      </c>
      <c r="O399" s="92"/>
      <c r="P399" s="262">
        <f>O399*H399</f>
        <v>0</v>
      </c>
      <c r="Q399" s="262">
        <v>6.0000000000000002E-05</v>
      </c>
      <c r="R399" s="262">
        <f>Q399*H399</f>
        <v>0.0060060000000000001</v>
      </c>
      <c r="S399" s="262">
        <v>0</v>
      </c>
      <c r="T399" s="263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64" t="s">
        <v>701</v>
      </c>
      <c r="AT399" s="264" t="s">
        <v>241</v>
      </c>
      <c r="AU399" s="264" t="s">
        <v>124</v>
      </c>
      <c r="AY399" s="16" t="s">
        <v>145</v>
      </c>
      <c r="BE399" s="139">
        <f>IF(N399="základná",J399,0)</f>
        <v>0</v>
      </c>
      <c r="BF399" s="139">
        <f>IF(N399="znížená",J399,0)</f>
        <v>0</v>
      </c>
      <c r="BG399" s="139">
        <f>IF(N399="zákl. prenesená",J399,0)</f>
        <v>0</v>
      </c>
      <c r="BH399" s="139">
        <f>IF(N399="zníž. prenesená",J399,0)</f>
        <v>0</v>
      </c>
      <c r="BI399" s="139">
        <f>IF(N399="nulová",J399,0)</f>
        <v>0</v>
      </c>
      <c r="BJ399" s="16" t="s">
        <v>124</v>
      </c>
      <c r="BK399" s="265">
        <f>ROUND(I399*H399,3)</f>
        <v>0</v>
      </c>
      <c r="BL399" s="16" t="s">
        <v>701</v>
      </c>
      <c r="BM399" s="264" t="s">
        <v>1007</v>
      </c>
    </row>
    <row r="400" s="13" customFormat="1">
      <c r="A400" s="13"/>
      <c r="B400" s="266"/>
      <c r="C400" s="267"/>
      <c r="D400" s="268" t="s">
        <v>154</v>
      </c>
      <c r="E400" s="267"/>
      <c r="F400" s="270" t="s">
        <v>1008</v>
      </c>
      <c r="G400" s="267"/>
      <c r="H400" s="271">
        <v>100.09999999999999</v>
      </c>
      <c r="I400" s="272"/>
      <c r="J400" s="267"/>
      <c r="K400" s="267"/>
      <c r="L400" s="273"/>
      <c r="M400" s="274"/>
      <c r="N400" s="275"/>
      <c r="O400" s="275"/>
      <c r="P400" s="275"/>
      <c r="Q400" s="275"/>
      <c r="R400" s="275"/>
      <c r="S400" s="275"/>
      <c r="T400" s="27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77" t="s">
        <v>154</v>
      </c>
      <c r="AU400" s="277" t="s">
        <v>124</v>
      </c>
      <c r="AV400" s="13" t="s">
        <v>124</v>
      </c>
      <c r="AW400" s="13" t="s">
        <v>4</v>
      </c>
      <c r="AX400" s="13" t="s">
        <v>82</v>
      </c>
      <c r="AY400" s="277" t="s">
        <v>145</v>
      </c>
    </row>
    <row r="401" s="2" customFormat="1" ht="16.5" customHeight="1">
      <c r="A401" s="39"/>
      <c r="B401" s="40"/>
      <c r="C401" s="253" t="s">
        <v>1009</v>
      </c>
      <c r="D401" s="253" t="s">
        <v>148</v>
      </c>
      <c r="E401" s="254" t="s">
        <v>1010</v>
      </c>
      <c r="F401" s="255" t="s">
        <v>1011</v>
      </c>
      <c r="G401" s="256" t="s">
        <v>199</v>
      </c>
      <c r="H401" s="257">
        <v>57</v>
      </c>
      <c r="I401" s="258"/>
      <c r="J401" s="257">
        <f>ROUND(I401*H401,3)</f>
        <v>0</v>
      </c>
      <c r="K401" s="259"/>
      <c r="L401" s="42"/>
      <c r="M401" s="260" t="s">
        <v>1</v>
      </c>
      <c r="N401" s="261" t="s">
        <v>43</v>
      </c>
      <c r="O401" s="92"/>
      <c r="P401" s="262">
        <f>O401*H401</f>
        <v>0</v>
      </c>
      <c r="Q401" s="262">
        <v>0</v>
      </c>
      <c r="R401" s="262">
        <f>Q401*H401</f>
        <v>0</v>
      </c>
      <c r="S401" s="262">
        <v>0</v>
      </c>
      <c r="T401" s="263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64" t="s">
        <v>432</v>
      </c>
      <c r="AT401" s="264" t="s">
        <v>148</v>
      </c>
      <c r="AU401" s="264" t="s">
        <v>124</v>
      </c>
      <c r="AY401" s="16" t="s">
        <v>145</v>
      </c>
      <c r="BE401" s="139">
        <f>IF(N401="základná",J401,0)</f>
        <v>0</v>
      </c>
      <c r="BF401" s="139">
        <f>IF(N401="znížená",J401,0)</f>
        <v>0</v>
      </c>
      <c r="BG401" s="139">
        <f>IF(N401="zákl. prenesená",J401,0)</f>
        <v>0</v>
      </c>
      <c r="BH401" s="139">
        <f>IF(N401="zníž. prenesená",J401,0)</f>
        <v>0</v>
      </c>
      <c r="BI401" s="139">
        <f>IF(N401="nulová",J401,0)</f>
        <v>0</v>
      </c>
      <c r="BJ401" s="16" t="s">
        <v>124</v>
      </c>
      <c r="BK401" s="265">
        <f>ROUND(I401*H401,3)</f>
        <v>0</v>
      </c>
      <c r="BL401" s="16" t="s">
        <v>432</v>
      </c>
      <c r="BM401" s="264" t="s">
        <v>1012</v>
      </c>
    </row>
    <row r="402" s="2" customFormat="1" ht="16.5" customHeight="1">
      <c r="A402" s="39"/>
      <c r="B402" s="40"/>
      <c r="C402" s="289" t="s">
        <v>1013</v>
      </c>
      <c r="D402" s="289" t="s">
        <v>241</v>
      </c>
      <c r="E402" s="290" t="s">
        <v>1014</v>
      </c>
      <c r="F402" s="291" t="s">
        <v>1015</v>
      </c>
      <c r="G402" s="292" t="s">
        <v>199</v>
      </c>
      <c r="H402" s="293">
        <v>62.700000000000003</v>
      </c>
      <c r="I402" s="294"/>
      <c r="J402" s="293">
        <f>ROUND(I402*H402,3)</f>
        <v>0</v>
      </c>
      <c r="K402" s="295"/>
      <c r="L402" s="296"/>
      <c r="M402" s="297" t="s">
        <v>1</v>
      </c>
      <c r="N402" s="298" t="s">
        <v>43</v>
      </c>
      <c r="O402" s="92"/>
      <c r="P402" s="262">
        <f>O402*H402</f>
        <v>0</v>
      </c>
      <c r="Q402" s="262">
        <v>0.00021000000000000001</v>
      </c>
      <c r="R402" s="262">
        <f>Q402*H402</f>
        <v>0.013167000000000002</v>
      </c>
      <c r="S402" s="262">
        <v>0</v>
      </c>
      <c r="T402" s="263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64" t="s">
        <v>701</v>
      </c>
      <c r="AT402" s="264" t="s">
        <v>241</v>
      </c>
      <c r="AU402" s="264" t="s">
        <v>124</v>
      </c>
      <c r="AY402" s="16" t="s">
        <v>145</v>
      </c>
      <c r="BE402" s="139">
        <f>IF(N402="základná",J402,0)</f>
        <v>0</v>
      </c>
      <c r="BF402" s="139">
        <f>IF(N402="znížená",J402,0)</f>
        <v>0</v>
      </c>
      <c r="BG402" s="139">
        <f>IF(N402="zákl. prenesená",J402,0)</f>
        <v>0</v>
      </c>
      <c r="BH402" s="139">
        <f>IF(N402="zníž. prenesená",J402,0)</f>
        <v>0</v>
      </c>
      <c r="BI402" s="139">
        <f>IF(N402="nulová",J402,0)</f>
        <v>0</v>
      </c>
      <c r="BJ402" s="16" t="s">
        <v>124</v>
      </c>
      <c r="BK402" s="265">
        <f>ROUND(I402*H402,3)</f>
        <v>0</v>
      </c>
      <c r="BL402" s="16" t="s">
        <v>701</v>
      </c>
      <c r="BM402" s="264" t="s">
        <v>1016</v>
      </c>
    </row>
    <row r="403" s="13" customFormat="1">
      <c r="A403" s="13"/>
      <c r="B403" s="266"/>
      <c r="C403" s="267"/>
      <c r="D403" s="268" t="s">
        <v>154</v>
      </c>
      <c r="E403" s="267"/>
      <c r="F403" s="270" t="s">
        <v>1017</v>
      </c>
      <c r="G403" s="267"/>
      <c r="H403" s="271">
        <v>62.700000000000003</v>
      </c>
      <c r="I403" s="272"/>
      <c r="J403" s="267"/>
      <c r="K403" s="267"/>
      <c r="L403" s="273"/>
      <c r="M403" s="274"/>
      <c r="N403" s="275"/>
      <c r="O403" s="275"/>
      <c r="P403" s="275"/>
      <c r="Q403" s="275"/>
      <c r="R403" s="275"/>
      <c r="S403" s="275"/>
      <c r="T403" s="27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77" t="s">
        <v>154</v>
      </c>
      <c r="AU403" s="277" t="s">
        <v>124</v>
      </c>
      <c r="AV403" s="13" t="s">
        <v>124</v>
      </c>
      <c r="AW403" s="13" t="s">
        <v>4</v>
      </c>
      <c r="AX403" s="13" t="s">
        <v>82</v>
      </c>
      <c r="AY403" s="277" t="s">
        <v>145</v>
      </c>
    </row>
    <row r="404" s="2" customFormat="1" ht="16.5" customHeight="1">
      <c r="A404" s="39"/>
      <c r="B404" s="40"/>
      <c r="C404" s="253" t="s">
        <v>1018</v>
      </c>
      <c r="D404" s="253" t="s">
        <v>148</v>
      </c>
      <c r="E404" s="254" t="s">
        <v>1019</v>
      </c>
      <c r="F404" s="255" t="s">
        <v>1020</v>
      </c>
      <c r="G404" s="256" t="s">
        <v>194</v>
      </c>
      <c r="H404" s="257">
        <v>80</v>
      </c>
      <c r="I404" s="258"/>
      <c r="J404" s="257">
        <f>ROUND(I404*H404,3)</f>
        <v>0</v>
      </c>
      <c r="K404" s="259"/>
      <c r="L404" s="42"/>
      <c r="M404" s="260" t="s">
        <v>1</v>
      </c>
      <c r="N404" s="261" t="s">
        <v>43</v>
      </c>
      <c r="O404" s="92"/>
      <c r="P404" s="262">
        <f>O404*H404</f>
        <v>0</v>
      </c>
      <c r="Q404" s="262">
        <v>0</v>
      </c>
      <c r="R404" s="262">
        <f>Q404*H404</f>
        <v>0</v>
      </c>
      <c r="S404" s="262">
        <v>0</v>
      </c>
      <c r="T404" s="263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64" t="s">
        <v>432</v>
      </c>
      <c r="AT404" s="264" t="s">
        <v>148</v>
      </c>
      <c r="AU404" s="264" t="s">
        <v>124</v>
      </c>
      <c r="AY404" s="16" t="s">
        <v>145</v>
      </c>
      <c r="BE404" s="139">
        <f>IF(N404="základná",J404,0)</f>
        <v>0</v>
      </c>
      <c r="BF404" s="139">
        <f>IF(N404="znížená",J404,0)</f>
        <v>0</v>
      </c>
      <c r="BG404" s="139">
        <f>IF(N404="zákl. prenesená",J404,0)</f>
        <v>0</v>
      </c>
      <c r="BH404" s="139">
        <f>IF(N404="zníž. prenesená",J404,0)</f>
        <v>0</v>
      </c>
      <c r="BI404" s="139">
        <f>IF(N404="nulová",J404,0)</f>
        <v>0</v>
      </c>
      <c r="BJ404" s="16" t="s">
        <v>124</v>
      </c>
      <c r="BK404" s="265">
        <f>ROUND(I404*H404,3)</f>
        <v>0</v>
      </c>
      <c r="BL404" s="16" t="s">
        <v>432</v>
      </c>
      <c r="BM404" s="264" t="s">
        <v>1021</v>
      </c>
    </row>
    <row r="405" s="2" customFormat="1" ht="21.75" customHeight="1">
      <c r="A405" s="39"/>
      <c r="B405" s="40"/>
      <c r="C405" s="289" t="s">
        <v>1022</v>
      </c>
      <c r="D405" s="289" t="s">
        <v>241</v>
      </c>
      <c r="E405" s="290" t="s">
        <v>1023</v>
      </c>
      <c r="F405" s="291" t="s">
        <v>1024</v>
      </c>
      <c r="G405" s="292" t="s">
        <v>194</v>
      </c>
      <c r="H405" s="293">
        <v>80</v>
      </c>
      <c r="I405" s="294"/>
      <c r="J405" s="293">
        <f>ROUND(I405*H405,3)</f>
        <v>0</v>
      </c>
      <c r="K405" s="295"/>
      <c r="L405" s="296"/>
      <c r="M405" s="297" t="s">
        <v>1</v>
      </c>
      <c r="N405" s="298" t="s">
        <v>43</v>
      </c>
      <c r="O405" s="92"/>
      <c r="P405" s="262">
        <f>O405*H405</f>
        <v>0</v>
      </c>
      <c r="Q405" s="262">
        <v>1.0000000000000001E-05</v>
      </c>
      <c r="R405" s="262">
        <f>Q405*H405</f>
        <v>0.00080000000000000004</v>
      </c>
      <c r="S405" s="262">
        <v>0</v>
      </c>
      <c r="T405" s="263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64" t="s">
        <v>701</v>
      </c>
      <c r="AT405" s="264" t="s">
        <v>241</v>
      </c>
      <c r="AU405" s="264" t="s">
        <v>124</v>
      </c>
      <c r="AY405" s="16" t="s">
        <v>145</v>
      </c>
      <c r="BE405" s="139">
        <f>IF(N405="základná",J405,0)</f>
        <v>0</v>
      </c>
      <c r="BF405" s="139">
        <f>IF(N405="znížená",J405,0)</f>
        <v>0</v>
      </c>
      <c r="BG405" s="139">
        <f>IF(N405="zákl. prenesená",J405,0)</f>
        <v>0</v>
      </c>
      <c r="BH405" s="139">
        <f>IF(N405="zníž. prenesená",J405,0)</f>
        <v>0</v>
      </c>
      <c r="BI405" s="139">
        <f>IF(N405="nulová",J405,0)</f>
        <v>0</v>
      </c>
      <c r="BJ405" s="16" t="s">
        <v>124</v>
      </c>
      <c r="BK405" s="265">
        <f>ROUND(I405*H405,3)</f>
        <v>0</v>
      </c>
      <c r="BL405" s="16" t="s">
        <v>701</v>
      </c>
      <c r="BM405" s="264" t="s">
        <v>1025</v>
      </c>
    </row>
    <row r="406" s="12" customFormat="1" ht="22.8" customHeight="1">
      <c r="A406" s="12"/>
      <c r="B406" s="237"/>
      <c r="C406" s="238"/>
      <c r="D406" s="239" t="s">
        <v>76</v>
      </c>
      <c r="E406" s="251" t="s">
        <v>1026</v>
      </c>
      <c r="F406" s="251" t="s">
        <v>1027</v>
      </c>
      <c r="G406" s="238"/>
      <c r="H406" s="238"/>
      <c r="I406" s="241"/>
      <c r="J406" s="252">
        <f>BK406</f>
        <v>0</v>
      </c>
      <c r="K406" s="238"/>
      <c r="L406" s="243"/>
      <c r="M406" s="244"/>
      <c r="N406" s="245"/>
      <c r="O406" s="245"/>
      <c r="P406" s="246">
        <f>SUM(P407:P412)</f>
        <v>0</v>
      </c>
      <c r="Q406" s="245"/>
      <c r="R406" s="246">
        <f>SUM(R407:R412)</f>
        <v>0.0022800000000000003</v>
      </c>
      <c r="S406" s="245"/>
      <c r="T406" s="247">
        <f>SUM(T407:T412)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48" t="s">
        <v>160</v>
      </c>
      <c r="AT406" s="249" t="s">
        <v>76</v>
      </c>
      <c r="AU406" s="249" t="s">
        <v>82</v>
      </c>
      <c r="AY406" s="248" t="s">
        <v>145</v>
      </c>
      <c r="BK406" s="250">
        <f>SUM(BK407:BK412)</f>
        <v>0</v>
      </c>
    </row>
    <row r="407" s="2" customFormat="1" ht="21.75" customHeight="1">
      <c r="A407" s="39"/>
      <c r="B407" s="40"/>
      <c r="C407" s="253" t="s">
        <v>1028</v>
      </c>
      <c r="D407" s="253" t="s">
        <v>148</v>
      </c>
      <c r="E407" s="254" t="s">
        <v>1029</v>
      </c>
      <c r="F407" s="255" t="s">
        <v>1030</v>
      </c>
      <c r="G407" s="256" t="s">
        <v>199</v>
      </c>
      <c r="H407" s="257">
        <v>24</v>
      </c>
      <c r="I407" s="258"/>
      <c r="J407" s="257">
        <f>ROUND(I407*H407,3)</f>
        <v>0</v>
      </c>
      <c r="K407" s="259"/>
      <c r="L407" s="42"/>
      <c r="M407" s="260" t="s">
        <v>1</v>
      </c>
      <c r="N407" s="261" t="s">
        <v>43</v>
      </c>
      <c r="O407" s="92"/>
      <c r="P407" s="262">
        <f>O407*H407</f>
        <v>0</v>
      </c>
      <c r="Q407" s="262">
        <v>0</v>
      </c>
      <c r="R407" s="262">
        <f>Q407*H407</f>
        <v>0</v>
      </c>
      <c r="S407" s="262">
        <v>0</v>
      </c>
      <c r="T407" s="263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64" t="s">
        <v>432</v>
      </c>
      <c r="AT407" s="264" t="s">
        <v>148</v>
      </c>
      <c r="AU407" s="264" t="s">
        <v>124</v>
      </c>
      <c r="AY407" s="16" t="s">
        <v>145</v>
      </c>
      <c r="BE407" s="139">
        <f>IF(N407="základná",J407,0)</f>
        <v>0</v>
      </c>
      <c r="BF407" s="139">
        <f>IF(N407="znížená",J407,0)</f>
        <v>0</v>
      </c>
      <c r="BG407" s="139">
        <f>IF(N407="zákl. prenesená",J407,0)</f>
        <v>0</v>
      </c>
      <c r="BH407" s="139">
        <f>IF(N407="zníž. prenesená",J407,0)</f>
        <v>0</v>
      </c>
      <c r="BI407" s="139">
        <f>IF(N407="nulová",J407,0)</f>
        <v>0</v>
      </c>
      <c r="BJ407" s="16" t="s">
        <v>124</v>
      </c>
      <c r="BK407" s="265">
        <f>ROUND(I407*H407,3)</f>
        <v>0</v>
      </c>
      <c r="BL407" s="16" t="s">
        <v>432</v>
      </c>
      <c r="BM407" s="264" t="s">
        <v>1031</v>
      </c>
    </row>
    <row r="408" s="2" customFormat="1" ht="21.75" customHeight="1">
      <c r="A408" s="39"/>
      <c r="B408" s="40"/>
      <c r="C408" s="253" t="s">
        <v>1032</v>
      </c>
      <c r="D408" s="253" t="s">
        <v>148</v>
      </c>
      <c r="E408" s="254" t="s">
        <v>1033</v>
      </c>
      <c r="F408" s="255" t="s">
        <v>1034</v>
      </c>
      <c r="G408" s="256" t="s">
        <v>1035</v>
      </c>
      <c r="H408" s="257">
        <v>1</v>
      </c>
      <c r="I408" s="258"/>
      <c r="J408" s="257">
        <f>ROUND(I408*H408,3)</f>
        <v>0</v>
      </c>
      <c r="K408" s="259"/>
      <c r="L408" s="42"/>
      <c r="M408" s="260" t="s">
        <v>1</v>
      </c>
      <c r="N408" s="261" t="s">
        <v>43</v>
      </c>
      <c r="O408" s="92"/>
      <c r="P408" s="262">
        <f>O408*H408</f>
        <v>0</v>
      </c>
      <c r="Q408" s="262">
        <v>0</v>
      </c>
      <c r="R408" s="262">
        <f>Q408*H408</f>
        <v>0</v>
      </c>
      <c r="S408" s="262">
        <v>0</v>
      </c>
      <c r="T408" s="263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64" t="s">
        <v>432</v>
      </c>
      <c r="AT408" s="264" t="s">
        <v>148</v>
      </c>
      <c r="AU408" s="264" t="s">
        <v>124</v>
      </c>
      <c r="AY408" s="16" t="s">
        <v>145</v>
      </c>
      <c r="BE408" s="139">
        <f>IF(N408="základná",J408,0)</f>
        <v>0</v>
      </c>
      <c r="BF408" s="139">
        <f>IF(N408="znížená",J408,0)</f>
        <v>0</v>
      </c>
      <c r="BG408" s="139">
        <f>IF(N408="zákl. prenesená",J408,0)</f>
        <v>0</v>
      </c>
      <c r="BH408" s="139">
        <f>IF(N408="zníž. prenesená",J408,0)</f>
        <v>0</v>
      </c>
      <c r="BI408" s="139">
        <f>IF(N408="nulová",J408,0)</f>
        <v>0</v>
      </c>
      <c r="BJ408" s="16" t="s">
        <v>124</v>
      </c>
      <c r="BK408" s="265">
        <f>ROUND(I408*H408,3)</f>
        <v>0</v>
      </c>
      <c r="BL408" s="16" t="s">
        <v>432</v>
      </c>
      <c r="BM408" s="264" t="s">
        <v>1036</v>
      </c>
    </row>
    <row r="409" s="2" customFormat="1" ht="16.5" customHeight="1">
      <c r="A409" s="39"/>
      <c r="B409" s="40"/>
      <c r="C409" s="253" t="s">
        <v>1037</v>
      </c>
      <c r="D409" s="253" t="s">
        <v>148</v>
      </c>
      <c r="E409" s="254" t="s">
        <v>1038</v>
      </c>
      <c r="F409" s="255" t="s">
        <v>1039</v>
      </c>
      <c r="G409" s="256" t="s">
        <v>1035</v>
      </c>
      <c r="H409" s="257">
        <v>1</v>
      </c>
      <c r="I409" s="258"/>
      <c r="J409" s="257">
        <f>ROUND(I409*H409,3)</f>
        <v>0</v>
      </c>
      <c r="K409" s="259"/>
      <c r="L409" s="42"/>
      <c r="M409" s="260" t="s">
        <v>1</v>
      </c>
      <c r="N409" s="261" t="s">
        <v>43</v>
      </c>
      <c r="O409" s="92"/>
      <c r="P409" s="262">
        <f>O409*H409</f>
        <v>0</v>
      </c>
      <c r="Q409" s="262">
        <v>4.0000000000000003E-05</v>
      </c>
      <c r="R409" s="262">
        <f>Q409*H409</f>
        <v>4.0000000000000003E-05</v>
      </c>
      <c r="S409" s="262">
        <v>0</v>
      </c>
      <c r="T409" s="263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64" t="s">
        <v>432</v>
      </c>
      <c r="AT409" s="264" t="s">
        <v>148</v>
      </c>
      <c r="AU409" s="264" t="s">
        <v>124</v>
      </c>
      <c r="AY409" s="16" t="s">
        <v>145</v>
      </c>
      <c r="BE409" s="139">
        <f>IF(N409="základná",J409,0)</f>
        <v>0</v>
      </c>
      <c r="BF409" s="139">
        <f>IF(N409="znížená",J409,0)</f>
        <v>0</v>
      </c>
      <c r="BG409" s="139">
        <f>IF(N409="zákl. prenesená",J409,0)</f>
        <v>0</v>
      </c>
      <c r="BH409" s="139">
        <f>IF(N409="zníž. prenesená",J409,0)</f>
        <v>0</v>
      </c>
      <c r="BI409" s="139">
        <f>IF(N409="nulová",J409,0)</f>
        <v>0</v>
      </c>
      <c r="BJ409" s="16" t="s">
        <v>124</v>
      </c>
      <c r="BK409" s="265">
        <f>ROUND(I409*H409,3)</f>
        <v>0</v>
      </c>
      <c r="BL409" s="16" t="s">
        <v>432</v>
      </c>
      <c r="BM409" s="264" t="s">
        <v>1040</v>
      </c>
    </row>
    <row r="410" s="2" customFormat="1" ht="16.5" customHeight="1">
      <c r="A410" s="39"/>
      <c r="B410" s="40"/>
      <c r="C410" s="253" t="s">
        <v>1041</v>
      </c>
      <c r="D410" s="253" t="s">
        <v>148</v>
      </c>
      <c r="E410" s="254" t="s">
        <v>1042</v>
      </c>
      <c r="F410" s="255" t="s">
        <v>1043</v>
      </c>
      <c r="G410" s="256" t="s">
        <v>199</v>
      </c>
      <c r="H410" s="257">
        <v>28</v>
      </c>
      <c r="I410" s="258"/>
      <c r="J410" s="257">
        <f>ROUND(I410*H410,3)</f>
        <v>0</v>
      </c>
      <c r="K410" s="259"/>
      <c r="L410" s="42"/>
      <c r="M410" s="260" t="s">
        <v>1</v>
      </c>
      <c r="N410" s="261" t="s">
        <v>43</v>
      </c>
      <c r="O410" s="92"/>
      <c r="P410" s="262">
        <f>O410*H410</f>
        <v>0</v>
      </c>
      <c r="Q410" s="262">
        <v>8.0000000000000007E-05</v>
      </c>
      <c r="R410" s="262">
        <f>Q410*H410</f>
        <v>0.0022400000000000002</v>
      </c>
      <c r="S410" s="262">
        <v>0</v>
      </c>
      <c r="T410" s="263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64" t="s">
        <v>432</v>
      </c>
      <c r="AT410" s="264" t="s">
        <v>148</v>
      </c>
      <c r="AU410" s="264" t="s">
        <v>124</v>
      </c>
      <c r="AY410" s="16" t="s">
        <v>145</v>
      </c>
      <c r="BE410" s="139">
        <f>IF(N410="základná",J410,0)</f>
        <v>0</v>
      </c>
      <c r="BF410" s="139">
        <f>IF(N410="znížená",J410,0)</f>
        <v>0</v>
      </c>
      <c r="BG410" s="139">
        <f>IF(N410="zákl. prenesená",J410,0)</f>
        <v>0</v>
      </c>
      <c r="BH410" s="139">
        <f>IF(N410="zníž. prenesená",J410,0)</f>
        <v>0</v>
      </c>
      <c r="BI410" s="139">
        <f>IF(N410="nulová",J410,0)</f>
        <v>0</v>
      </c>
      <c r="BJ410" s="16" t="s">
        <v>124</v>
      </c>
      <c r="BK410" s="265">
        <f>ROUND(I410*H410,3)</f>
        <v>0</v>
      </c>
      <c r="BL410" s="16" t="s">
        <v>432</v>
      </c>
      <c r="BM410" s="264" t="s">
        <v>1044</v>
      </c>
    </row>
    <row r="411" s="2" customFormat="1" ht="16.5" customHeight="1">
      <c r="A411" s="39"/>
      <c r="B411" s="40"/>
      <c r="C411" s="253" t="s">
        <v>1045</v>
      </c>
      <c r="D411" s="253" t="s">
        <v>148</v>
      </c>
      <c r="E411" s="254" t="s">
        <v>1046</v>
      </c>
      <c r="F411" s="255" t="s">
        <v>1047</v>
      </c>
      <c r="G411" s="256" t="s">
        <v>194</v>
      </c>
      <c r="H411" s="257">
        <v>2</v>
      </c>
      <c r="I411" s="258"/>
      <c r="J411" s="257">
        <f>ROUND(I411*H411,3)</f>
        <v>0</v>
      </c>
      <c r="K411" s="259"/>
      <c r="L411" s="42"/>
      <c r="M411" s="260" t="s">
        <v>1</v>
      </c>
      <c r="N411" s="261" t="s">
        <v>43</v>
      </c>
      <c r="O411" s="92"/>
      <c r="P411" s="262">
        <f>O411*H411</f>
        <v>0</v>
      </c>
      <c r="Q411" s="262">
        <v>0</v>
      </c>
      <c r="R411" s="262">
        <f>Q411*H411</f>
        <v>0</v>
      </c>
      <c r="S411" s="262">
        <v>0</v>
      </c>
      <c r="T411" s="263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64" t="s">
        <v>432</v>
      </c>
      <c r="AT411" s="264" t="s">
        <v>148</v>
      </c>
      <c r="AU411" s="264" t="s">
        <v>124</v>
      </c>
      <c r="AY411" s="16" t="s">
        <v>145</v>
      </c>
      <c r="BE411" s="139">
        <f>IF(N411="základná",J411,0)</f>
        <v>0</v>
      </c>
      <c r="BF411" s="139">
        <f>IF(N411="znížená",J411,0)</f>
        <v>0</v>
      </c>
      <c r="BG411" s="139">
        <f>IF(N411="zákl. prenesená",J411,0)</f>
        <v>0</v>
      </c>
      <c r="BH411" s="139">
        <f>IF(N411="zníž. prenesená",J411,0)</f>
        <v>0</v>
      </c>
      <c r="BI411" s="139">
        <f>IF(N411="nulová",J411,0)</f>
        <v>0</v>
      </c>
      <c r="BJ411" s="16" t="s">
        <v>124</v>
      </c>
      <c r="BK411" s="265">
        <f>ROUND(I411*H411,3)</f>
        <v>0</v>
      </c>
      <c r="BL411" s="16" t="s">
        <v>432</v>
      </c>
      <c r="BM411" s="264" t="s">
        <v>1048</v>
      </c>
    </row>
    <row r="412" s="2" customFormat="1" ht="16.5" customHeight="1">
      <c r="A412" s="39"/>
      <c r="B412" s="40"/>
      <c r="C412" s="253" t="s">
        <v>1049</v>
      </c>
      <c r="D412" s="253" t="s">
        <v>148</v>
      </c>
      <c r="E412" s="254" t="s">
        <v>1050</v>
      </c>
      <c r="F412" s="255" t="s">
        <v>1051</v>
      </c>
      <c r="G412" s="256" t="s">
        <v>199</v>
      </c>
      <c r="H412" s="257">
        <v>24</v>
      </c>
      <c r="I412" s="258"/>
      <c r="J412" s="257">
        <f>ROUND(I412*H412,3)</f>
        <v>0</v>
      </c>
      <c r="K412" s="259"/>
      <c r="L412" s="42"/>
      <c r="M412" s="260" t="s">
        <v>1</v>
      </c>
      <c r="N412" s="261" t="s">
        <v>43</v>
      </c>
      <c r="O412" s="92"/>
      <c r="P412" s="262">
        <f>O412*H412</f>
        <v>0</v>
      </c>
      <c r="Q412" s="262">
        <v>0</v>
      </c>
      <c r="R412" s="262">
        <f>Q412*H412</f>
        <v>0</v>
      </c>
      <c r="S412" s="262">
        <v>0</v>
      </c>
      <c r="T412" s="263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64" t="s">
        <v>432</v>
      </c>
      <c r="AT412" s="264" t="s">
        <v>148</v>
      </c>
      <c r="AU412" s="264" t="s">
        <v>124</v>
      </c>
      <c r="AY412" s="16" t="s">
        <v>145</v>
      </c>
      <c r="BE412" s="139">
        <f>IF(N412="základná",J412,0)</f>
        <v>0</v>
      </c>
      <c r="BF412" s="139">
        <f>IF(N412="znížená",J412,0)</f>
        <v>0</v>
      </c>
      <c r="BG412" s="139">
        <f>IF(N412="zákl. prenesená",J412,0)</f>
        <v>0</v>
      </c>
      <c r="BH412" s="139">
        <f>IF(N412="zníž. prenesená",J412,0)</f>
        <v>0</v>
      </c>
      <c r="BI412" s="139">
        <f>IF(N412="nulová",J412,0)</f>
        <v>0</v>
      </c>
      <c r="BJ412" s="16" t="s">
        <v>124</v>
      </c>
      <c r="BK412" s="265">
        <f>ROUND(I412*H412,3)</f>
        <v>0</v>
      </c>
      <c r="BL412" s="16" t="s">
        <v>432</v>
      </c>
      <c r="BM412" s="264" t="s">
        <v>1052</v>
      </c>
    </row>
    <row r="413" s="12" customFormat="1" ht="22.8" customHeight="1">
      <c r="A413" s="12"/>
      <c r="B413" s="237"/>
      <c r="C413" s="238"/>
      <c r="D413" s="239" t="s">
        <v>76</v>
      </c>
      <c r="E413" s="251" t="s">
        <v>1053</v>
      </c>
      <c r="F413" s="251" t="s">
        <v>1054</v>
      </c>
      <c r="G413" s="238"/>
      <c r="H413" s="238"/>
      <c r="I413" s="241"/>
      <c r="J413" s="252">
        <f>BK413</f>
        <v>0</v>
      </c>
      <c r="K413" s="238"/>
      <c r="L413" s="243"/>
      <c r="M413" s="244"/>
      <c r="N413" s="245"/>
      <c r="O413" s="245"/>
      <c r="P413" s="246">
        <f>SUM(P414:P436)</f>
        <v>0</v>
      </c>
      <c r="Q413" s="245"/>
      <c r="R413" s="246">
        <f>SUM(R414:R436)</f>
        <v>0.0065700000000000003</v>
      </c>
      <c r="S413" s="245"/>
      <c r="T413" s="247">
        <f>SUM(T414:T436)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48" t="s">
        <v>160</v>
      </c>
      <c r="AT413" s="249" t="s">
        <v>76</v>
      </c>
      <c r="AU413" s="249" t="s">
        <v>82</v>
      </c>
      <c r="AY413" s="248" t="s">
        <v>145</v>
      </c>
      <c r="BK413" s="250">
        <f>SUM(BK414:BK436)</f>
        <v>0</v>
      </c>
    </row>
    <row r="414" s="2" customFormat="1" ht="16.5" customHeight="1">
      <c r="A414" s="39"/>
      <c r="B414" s="40"/>
      <c r="C414" s="253" t="s">
        <v>1055</v>
      </c>
      <c r="D414" s="253" t="s">
        <v>148</v>
      </c>
      <c r="E414" s="254" t="s">
        <v>1056</v>
      </c>
      <c r="F414" s="255" t="s">
        <v>1057</v>
      </c>
      <c r="G414" s="256" t="s">
        <v>194</v>
      </c>
      <c r="H414" s="257">
        <v>2</v>
      </c>
      <c r="I414" s="258"/>
      <c r="J414" s="257">
        <f>ROUND(I414*H414,3)</f>
        <v>0</v>
      </c>
      <c r="K414" s="259"/>
      <c r="L414" s="42"/>
      <c r="M414" s="260" t="s">
        <v>1</v>
      </c>
      <c r="N414" s="261" t="s">
        <v>43</v>
      </c>
      <c r="O414" s="92"/>
      <c r="P414" s="262">
        <f>O414*H414</f>
        <v>0</v>
      </c>
      <c r="Q414" s="262">
        <v>0</v>
      </c>
      <c r="R414" s="262">
        <f>Q414*H414</f>
        <v>0</v>
      </c>
      <c r="S414" s="262">
        <v>0</v>
      </c>
      <c r="T414" s="263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64" t="s">
        <v>432</v>
      </c>
      <c r="AT414" s="264" t="s">
        <v>148</v>
      </c>
      <c r="AU414" s="264" t="s">
        <v>124</v>
      </c>
      <c r="AY414" s="16" t="s">
        <v>145</v>
      </c>
      <c r="BE414" s="139">
        <f>IF(N414="základná",J414,0)</f>
        <v>0</v>
      </c>
      <c r="BF414" s="139">
        <f>IF(N414="znížená",J414,0)</f>
        <v>0</v>
      </c>
      <c r="BG414" s="139">
        <f>IF(N414="zákl. prenesená",J414,0)</f>
        <v>0</v>
      </c>
      <c r="BH414" s="139">
        <f>IF(N414="zníž. prenesená",J414,0)</f>
        <v>0</v>
      </c>
      <c r="BI414" s="139">
        <f>IF(N414="nulová",J414,0)</f>
        <v>0</v>
      </c>
      <c r="BJ414" s="16" t="s">
        <v>124</v>
      </c>
      <c r="BK414" s="265">
        <f>ROUND(I414*H414,3)</f>
        <v>0</v>
      </c>
      <c r="BL414" s="16" t="s">
        <v>432</v>
      </c>
      <c r="BM414" s="264" t="s">
        <v>1058</v>
      </c>
    </row>
    <row r="415" s="2" customFormat="1" ht="16.5" customHeight="1">
      <c r="A415" s="39"/>
      <c r="B415" s="40"/>
      <c r="C415" s="289" t="s">
        <v>1059</v>
      </c>
      <c r="D415" s="289" t="s">
        <v>241</v>
      </c>
      <c r="E415" s="290" t="s">
        <v>1060</v>
      </c>
      <c r="F415" s="291" t="s">
        <v>1061</v>
      </c>
      <c r="G415" s="292" t="s">
        <v>194</v>
      </c>
      <c r="H415" s="293">
        <v>2</v>
      </c>
      <c r="I415" s="294"/>
      <c r="J415" s="293">
        <f>ROUND(I415*H415,3)</f>
        <v>0</v>
      </c>
      <c r="K415" s="295"/>
      <c r="L415" s="296"/>
      <c r="M415" s="297" t="s">
        <v>1</v>
      </c>
      <c r="N415" s="298" t="s">
        <v>43</v>
      </c>
      <c r="O415" s="92"/>
      <c r="P415" s="262">
        <f>O415*H415</f>
        <v>0</v>
      </c>
      <c r="Q415" s="262">
        <v>0.00048000000000000001</v>
      </c>
      <c r="R415" s="262">
        <f>Q415*H415</f>
        <v>0.00096000000000000002</v>
      </c>
      <c r="S415" s="262">
        <v>0</v>
      </c>
      <c r="T415" s="263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64" t="s">
        <v>701</v>
      </c>
      <c r="AT415" s="264" t="s">
        <v>241</v>
      </c>
      <c r="AU415" s="264" t="s">
        <v>124</v>
      </c>
      <c r="AY415" s="16" t="s">
        <v>145</v>
      </c>
      <c r="BE415" s="139">
        <f>IF(N415="základná",J415,0)</f>
        <v>0</v>
      </c>
      <c r="BF415" s="139">
        <f>IF(N415="znížená",J415,0)</f>
        <v>0</v>
      </c>
      <c r="BG415" s="139">
        <f>IF(N415="zákl. prenesená",J415,0)</f>
        <v>0</v>
      </c>
      <c r="BH415" s="139">
        <f>IF(N415="zníž. prenesená",J415,0)</f>
        <v>0</v>
      </c>
      <c r="BI415" s="139">
        <f>IF(N415="nulová",J415,0)</f>
        <v>0</v>
      </c>
      <c r="BJ415" s="16" t="s">
        <v>124</v>
      </c>
      <c r="BK415" s="265">
        <f>ROUND(I415*H415,3)</f>
        <v>0</v>
      </c>
      <c r="BL415" s="16" t="s">
        <v>701</v>
      </c>
      <c r="BM415" s="264" t="s">
        <v>1062</v>
      </c>
    </row>
    <row r="416" s="2" customFormat="1" ht="16.5" customHeight="1">
      <c r="A416" s="39"/>
      <c r="B416" s="40"/>
      <c r="C416" s="253" t="s">
        <v>1063</v>
      </c>
      <c r="D416" s="253" t="s">
        <v>148</v>
      </c>
      <c r="E416" s="254" t="s">
        <v>1064</v>
      </c>
      <c r="F416" s="255" t="s">
        <v>1065</v>
      </c>
      <c r="G416" s="256" t="s">
        <v>194</v>
      </c>
      <c r="H416" s="257">
        <v>1</v>
      </c>
      <c r="I416" s="258"/>
      <c r="J416" s="257">
        <f>ROUND(I416*H416,3)</f>
        <v>0</v>
      </c>
      <c r="K416" s="259"/>
      <c r="L416" s="42"/>
      <c r="M416" s="260" t="s">
        <v>1</v>
      </c>
      <c r="N416" s="261" t="s">
        <v>43</v>
      </c>
      <c r="O416" s="92"/>
      <c r="P416" s="262">
        <f>O416*H416</f>
        <v>0</v>
      </c>
      <c r="Q416" s="262">
        <v>0</v>
      </c>
      <c r="R416" s="262">
        <f>Q416*H416</f>
        <v>0</v>
      </c>
      <c r="S416" s="262">
        <v>0</v>
      </c>
      <c r="T416" s="263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64" t="s">
        <v>432</v>
      </c>
      <c r="AT416" s="264" t="s">
        <v>148</v>
      </c>
      <c r="AU416" s="264" t="s">
        <v>124</v>
      </c>
      <c r="AY416" s="16" t="s">
        <v>145</v>
      </c>
      <c r="BE416" s="139">
        <f>IF(N416="základná",J416,0)</f>
        <v>0</v>
      </c>
      <c r="BF416" s="139">
        <f>IF(N416="znížená",J416,0)</f>
        <v>0</v>
      </c>
      <c r="BG416" s="139">
        <f>IF(N416="zákl. prenesená",J416,0)</f>
        <v>0</v>
      </c>
      <c r="BH416" s="139">
        <f>IF(N416="zníž. prenesená",J416,0)</f>
        <v>0</v>
      </c>
      <c r="BI416" s="139">
        <f>IF(N416="nulová",J416,0)</f>
        <v>0</v>
      </c>
      <c r="BJ416" s="16" t="s">
        <v>124</v>
      </c>
      <c r="BK416" s="265">
        <f>ROUND(I416*H416,3)</f>
        <v>0</v>
      </c>
      <c r="BL416" s="16" t="s">
        <v>432</v>
      </c>
      <c r="BM416" s="264" t="s">
        <v>1066</v>
      </c>
    </row>
    <row r="417" s="2" customFormat="1" ht="16.5" customHeight="1">
      <c r="A417" s="39"/>
      <c r="B417" s="40"/>
      <c r="C417" s="289" t="s">
        <v>1067</v>
      </c>
      <c r="D417" s="289" t="s">
        <v>241</v>
      </c>
      <c r="E417" s="290" t="s">
        <v>1068</v>
      </c>
      <c r="F417" s="291" t="s">
        <v>1069</v>
      </c>
      <c r="G417" s="292" t="s">
        <v>194</v>
      </c>
      <c r="H417" s="293">
        <v>1</v>
      </c>
      <c r="I417" s="294"/>
      <c r="J417" s="293">
        <f>ROUND(I417*H417,3)</f>
        <v>0</v>
      </c>
      <c r="K417" s="295"/>
      <c r="L417" s="296"/>
      <c r="M417" s="297" t="s">
        <v>1</v>
      </c>
      <c r="N417" s="298" t="s">
        <v>43</v>
      </c>
      <c r="O417" s="92"/>
      <c r="P417" s="262">
        <f>O417*H417</f>
        <v>0</v>
      </c>
      <c r="Q417" s="262">
        <v>0.00038000000000000002</v>
      </c>
      <c r="R417" s="262">
        <f>Q417*H417</f>
        <v>0.00038000000000000002</v>
      </c>
      <c r="S417" s="262">
        <v>0</v>
      </c>
      <c r="T417" s="263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64" t="s">
        <v>701</v>
      </c>
      <c r="AT417" s="264" t="s">
        <v>241</v>
      </c>
      <c r="AU417" s="264" t="s">
        <v>124</v>
      </c>
      <c r="AY417" s="16" t="s">
        <v>145</v>
      </c>
      <c r="BE417" s="139">
        <f>IF(N417="základná",J417,0)</f>
        <v>0</v>
      </c>
      <c r="BF417" s="139">
        <f>IF(N417="znížená",J417,0)</f>
        <v>0</v>
      </c>
      <c r="BG417" s="139">
        <f>IF(N417="zákl. prenesená",J417,0)</f>
        <v>0</v>
      </c>
      <c r="BH417" s="139">
        <f>IF(N417="zníž. prenesená",J417,0)</f>
        <v>0</v>
      </c>
      <c r="BI417" s="139">
        <f>IF(N417="nulová",J417,0)</f>
        <v>0</v>
      </c>
      <c r="BJ417" s="16" t="s">
        <v>124</v>
      </c>
      <c r="BK417" s="265">
        <f>ROUND(I417*H417,3)</f>
        <v>0</v>
      </c>
      <c r="BL417" s="16" t="s">
        <v>701</v>
      </c>
      <c r="BM417" s="264" t="s">
        <v>1070</v>
      </c>
    </row>
    <row r="418" s="2" customFormat="1" ht="16.5" customHeight="1">
      <c r="A418" s="39"/>
      <c r="B418" s="40"/>
      <c r="C418" s="253" t="s">
        <v>1071</v>
      </c>
      <c r="D418" s="253" t="s">
        <v>148</v>
      </c>
      <c r="E418" s="254" t="s">
        <v>1072</v>
      </c>
      <c r="F418" s="255" t="s">
        <v>1073</v>
      </c>
      <c r="G418" s="256" t="s">
        <v>194</v>
      </c>
      <c r="H418" s="257">
        <v>4</v>
      </c>
      <c r="I418" s="258"/>
      <c r="J418" s="257">
        <f>ROUND(I418*H418,3)</f>
        <v>0</v>
      </c>
      <c r="K418" s="259"/>
      <c r="L418" s="42"/>
      <c r="M418" s="260" t="s">
        <v>1</v>
      </c>
      <c r="N418" s="261" t="s">
        <v>43</v>
      </c>
      <c r="O418" s="92"/>
      <c r="P418" s="262">
        <f>O418*H418</f>
        <v>0</v>
      </c>
      <c r="Q418" s="262">
        <v>0</v>
      </c>
      <c r="R418" s="262">
        <f>Q418*H418</f>
        <v>0</v>
      </c>
      <c r="S418" s="262">
        <v>0</v>
      </c>
      <c r="T418" s="263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64" t="s">
        <v>432</v>
      </c>
      <c r="AT418" s="264" t="s">
        <v>148</v>
      </c>
      <c r="AU418" s="264" t="s">
        <v>124</v>
      </c>
      <c r="AY418" s="16" t="s">
        <v>145</v>
      </c>
      <c r="BE418" s="139">
        <f>IF(N418="základná",J418,0)</f>
        <v>0</v>
      </c>
      <c r="BF418" s="139">
        <f>IF(N418="znížená",J418,0)</f>
        <v>0</v>
      </c>
      <c r="BG418" s="139">
        <f>IF(N418="zákl. prenesená",J418,0)</f>
        <v>0</v>
      </c>
      <c r="BH418" s="139">
        <f>IF(N418="zníž. prenesená",J418,0)</f>
        <v>0</v>
      </c>
      <c r="BI418" s="139">
        <f>IF(N418="nulová",J418,0)</f>
        <v>0</v>
      </c>
      <c r="BJ418" s="16" t="s">
        <v>124</v>
      </c>
      <c r="BK418" s="265">
        <f>ROUND(I418*H418,3)</f>
        <v>0</v>
      </c>
      <c r="BL418" s="16" t="s">
        <v>432</v>
      </c>
      <c r="BM418" s="264" t="s">
        <v>1074</v>
      </c>
    </row>
    <row r="419" s="2" customFormat="1" ht="16.5" customHeight="1">
      <c r="A419" s="39"/>
      <c r="B419" s="40"/>
      <c r="C419" s="289" t="s">
        <v>1075</v>
      </c>
      <c r="D419" s="289" t="s">
        <v>241</v>
      </c>
      <c r="E419" s="290" t="s">
        <v>1076</v>
      </c>
      <c r="F419" s="291" t="s">
        <v>1077</v>
      </c>
      <c r="G419" s="292" t="s">
        <v>194</v>
      </c>
      <c r="H419" s="293">
        <v>4</v>
      </c>
      <c r="I419" s="294"/>
      <c r="J419" s="293">
        <f>ROUND(I419*H419,3)</f>
        <v>0</v>
      </c>
      <c r="K419" s="295"/>
      <c r="L419" s="296"/>
      <c r="M419" s="297" t="s">
        <v>1</v>
      </c>
      <c r="N419" s="298" t="s">
        <v>43</v>
      </c>
      <c r="O419" s="92"/>
      <c r="P419" s="262">
        <f>O419*H419</f>
        <v>0</v>
      </c>
      <c r="Q419" s="262">
        <v>0.00036999999999999999</v>
      </c>
      <c r="R419" s="262">
        <f>Q419*H419</f>
        <v>0.00148</v>
      </c>
      <c r="S419" s="262">
        <v>0</v>
      </c>
      <c r="T419" s="263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64" t="s">
        <v>701</v>
      </c>
      <c r="AT419" s="264" t="s">
        <v>241</v>
      </c>
      <c r="AU419" s="264" t="s">
        <v>124</v>
      </c>
      <c r="AY419" s="16" t="s">
        <v>145</v>
      </c>
      <c r="BE419" s="139">
        <f>IF(N419="základná",J419,0)</f>
        <v>0</v>
      </c>
      <c r="BF419" s="139">
        <f>IF(N419="znížená",J419,0)</f>
        <v>0</v>
      </c>
      <c r="BG419" s="139">
        <f>IF(N419="zákl. prenesená",J419,0)</f>
        <v>0</v>
      </c>
      <c r="BH419" s="139">
        <f>IF(N419="zníž. prenesená",J419,0)</f>
        <v>0</v>
      </c>
      <c r="BI419" s="139">
        <f>IF(N419="nulová",J419,0)</f>
        <v>0</v>
      </c>
      <c r="BJ419" s="16" t="s">
        <v>124</v>
      </c>
      <c r="BK419" s="265">
        <f>ROUND(I419*H419,3)</f>
        <v>0</v>
      </c>
      <c r="BL419" s="16" t="s">
        <v>701</v>
      </c>
      <c r="BM419" s="264" t="s">
        <v>1078</v>
      </c>
    </row>
    <row r="420" s="2" customFormat="1" ht="16.5" customHeight="1">
      <c r="A420" s="39"/>
      <c r="B420" s="40"/>
      <c r="C420" s="253" t="s">
        <v>1079</v>
      </c>
      <c r="D420" s="253" t="s">
        <v>148</v>
      </c>
      <c r="E420" s="254" t="s">
        <v>1080</v>
      </c>
      <c r="F420" s="255" t="s">
        <v>1081</v>
      </c>
      <c r="G420" s="256" t="s">
        <v>194</v>
      </c>
      <c r="H420" s="257">
        <v>2</v>
      </c>
      <c r="I420" s="258"/>
      <c r="J420" s="257">
        <f>ROUND(I420*H420,3)</f>
        <v>0</v>
      </c>
      <c r="K420" s="259"/>
      <c r="L420" s="42"/>
      <c r="M420" s="260" t="s">
        <v>1</v>
      </c>
      <c r="N420" s="261" t="s">
        <v>43</v>
      </c>
      <c r="O420" s="92"/>
      <c r="P420" s="262">
        <f>O420*H420</f>
        <v>0</v>
      </c>
      <c r="Q420" s="262">
        <v>0</v>
      </c>
      <c r="R420" s="262">
        <f>Q420*H420</f>
        <v>0</v>
      </c>
      <c r="S420" s="262">
        <v>0</v>
      </c>
      <c r="T420" s="263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64" t="s">
        <v>432</v>
      </c>
      <c r="AT420" s="264" t="s">
        <v>148</v>
      </c>
      <c r="AU420" s="264" t="s">
        <v>124</v>
      </c>
      <c r="AY420" s="16" t="s">
        <v>145</v>
      </c>
      <c r="BE420" s="139">
        <f>IF(N420="základná",J420,0)</f>
        <v>0</v>
      </c>
      <c r="BF420" s="139">
        <f>IF(N420="znížená",J420,0)</f>
        <v>0</v>
      </c>
      <c r="BG420" s="139">
        <f>IF(N420="zákl. prenesená",J420,0)</f>
        <v>0</v>
      </c>
      <c r="BH420" s="139">
        <f>IF(N420="zníž. prenesená",J420,0)</f>
        <v>0</v>
      </c>
      <c r="BI420" s="139">
        <f>IF(N420="nulová",J420,0)</f>
        <v>0</v>
      </c>
      <c r="BJ420" s="16" t="s">
        <v>124</v>
      </c>
      <c r="BK420" s="265">
        <f>ROUND(I420*H420,3)</f>
        <v>0</v>
      </c>
      <c r="BL420" s="16" t="s">
        <v>432</v>
      </c>
      <c r="BM420" s="264" t="s">
        <v>1082</v>
      </c>
    </row>
    <row r="421" s="2" customFormat="1" ht="16.5" customHeight="1">
      <c r="A421" s="39"/>
      <c r="B421" s="40"/>
      <c r="C421" s="289" t="s">
        <v>1083</v>
      </c>
      <c r="D421" s="289" t="s">
        <v>241</v>
      </c>
      <c r="E421" s="290" t="s">
        <v>1084</v>
      </c>
      <c r="F421" s="291" t="s">
        <v>1085</v>
      </c>
      <c r="G421" s="292" t="s">
        <v>194</v>
      </c>
      <c r="H421" s="293">
        <v>2</v>
      </c>
      <c r="I421" s="294"/>
      <c r="J421" s="293">
        <f>ROUND(I421*H421,3)</f>
        <v>0</v>
      </c>
      <c r="K421" s="295"/>
      <c r="L421" s="296"/>
      <c r="M421" s="297" t="s">
        <v>1</v>
      </c>
      <c r="N421" s="298" t="s">
        <v>43</v>
      </c>
      <c r="O421" s="92"/>
      <c r="P421" s="262">
        <f>O421*H421</f>
        <v>0</v>
      </c>
      <c r="Q421" s="262">
        <v>6.9999999999999994E-05</v>
      </c>
      <c r="R421" s="262">
        <f>Q421*H421</f>
        <v>0.00013999999999999999</v>
      </c>
      <c r="S421" s="262">
        <v>0</v>
      </c>
      <c r="T421" s="263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64" t="s">
        <v>701</v>
      </c>
      <c r="AT421" s="264" t="s">
        <v>241</v>
      </c>
      <c r="AU421" s="264" t="s">
        <v>124</v>
      </c>
      <c r="AY421" s="16" t="s">
        <v>145</v>
      </c>
      <c r="BE421" s="139">
        <f>IF(N421="základná",J421,0)</f>
        <v>0</v>
      </c>
      <c r="BF421" s="139">
        <f>IF(N421="znížená",J421,0)</f>
        <v>0</v>
      </c>
      <c r="BG421" s="139">
        <f>IF(N421="zákl. prenesená",J421,0)</f>
        <v>0</v>
      </c>
      <c r="BH421" s="139">
        <f>IF(N421="zníž. prenesená",J421,0)</f>
        <v>0</v>
      </c>
      <c r="BI421" s="139">
        <f>IF(N421="nulová",J421,0)</f>
        <v>0</v>
      </c>
      <c r="BJ421" s="16" t="s">
        <v>124</v>
      </c>
      <c r="BK421" s="265">
        <f>ROUND(I421*H421,3)</f>
        <v>0</v>
      </c>
      <c r="BL421" s="16" t="s">
        <v>701</v>
      </c>
      <c r="BM421" s="264" t="s">
        <v>1086</v>
      </c>
    </row>
    <row r="422" s="2" customFormat="1" ht="16.5" customHeight="1">
      <c r="A422" s="39"/>
      <c r="B422" s="40"/>
      <c r="C422" s="253" t="s">
        <v>1087</v>
      </c>
      <c r="D422" s="253" t="s">
        <v>148</v>
      </c>
      <c r="E422" s="254" t="s">
        <v>1088</v>
      </c>
      <c r="F422" s="255" t="s">
        <v>1089</v>
      </c>
      <c r="G422" s="256" t="s">
        <v>194</v>
      </c>
      <c r="H422" s="257">
        <v>2</v>
      </c>
      <c r="I422" s="258"/>
      <c r="J422" s="257">
        <f>ROUND(I422*H422,3)</f>
        <v>0</v>
      </c>
      <c r="K422" s="259"/>
      <c r="L422" s="42"/>
      <c r="M422" s="260" t="s">
        <v>1</v>
      </c>
      <c r="N422" s="261" t="s">
        <v>43</v>
      </c>
      <c r="O422" s="92"/>
      <c r="P422" s="262">
        <f>O422*H422</f>
        <v>0</v>
      </c>
      <c r="Q422" s="262">
        <v>0</v>
      </c>
      <c r="R422" s="262">
        <f>Q422*H422</f>
        <v>0</v>
      </c>
      <c r="S422" s="262">
        <v>0</v>
      </c>
      <c r="T422" s="263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64" t="s">
        <v>432</v>
      </c>
      <c r="AT422" s="264" t="s">
        <v>148</v>
      </c>
      <c r="AU422" s="264" t="s">
        <v>124</v>
      </c>
      <c r="AY422" s="16" t="s">
        <v>145</v>
      </c>
      <c r="BE422" s="139">
        <f>IF(N422="základná",J422,0)</f>
        <v>0</v>
      </c>
      <c r="BF422" s="139">
        <f>IF(N422="znížená",J422,0)</f>
        <v>0</v>
      </c>
      <c r="BG422" s="139">
        <f>IF(N422="zákl. prenesená",J422,0)</f>
        <v>0</v>
      </c>
      <c r="BH422" s="139">
        <f>IF(N422="zníž. prenesená",J422,0)</f>
        <v>0</v>
      </c>
      <c r="BI422" s="139">
        <f>IF(N422="nulová",J422,0)</f>
        <v>0</v>
      </c>
      <c r="BJ422" s="16" t="s">
        <v>124</v>
      </c>
      <c r="BK422" s="265">
        <f>ROUND(I422*H422,3)</f>
        <v>0</v>
      </c>
      <c r="BL422" s="16" t="s">
        <v>432</v>
      </c>
      <c r="BM422" s="264" t="s">
        <v>1090</v>
      </c>
    </row>
    <row r="423" s="2" customFormat="1" ht="16.5" customHeight="1">
      <c r="A423" s="39"/>
      <c r="B423" s="40"/>
      <c r="C423" s="289" t="s">
        <v>1091</v>
      </c>
      <c r="D423" s="289" t="s">
        <v>241</v>
      </c>
      <c r="E423" s="290" t="s">
        <v>1092</v>
      </c>
      <c r="F423" s="291" t="s">
        <v>1093</v>
      </c>
      <c r="G423" s="292" t="s">
        <v>194</v>
      </c>
      <c r="H423" s="293">
        <v>2</v>
      </c>
      <c r="I423" s="294"/>
      <c r="J423" s="293">
        <f>ROUND(I423*H423,3)</f>
        <v>0</v>
      </c>
      <c r="K423" s="295"/>
      <c r="L423" s="296"/>
      <c r="M423" s="297" t="s">
        <v>1</v>
      </c>
      <c r="N423" s="298" t="s">
        <v>43</v>
      </c>
      <c r="O423" s="92"/>
      <c r="P423" s="262">
        <f>O423*H423</f>
        <v>0</v>
      </c>
      <c r="Q423" s="262">
        <v>0.00036999999999999999</v>
      </c>
      <c r="R423" s="262">
        <f>Q423*H423</f>
        <v>0.00073999999999999999</v>
      </c>
      <c r="S423" s="262">
        <v>0</v>
      </c>
      <c r="T423" s="263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64" t="s">
        <v>701</v>
      </c>
      <c r="AT423" s="264" t="s">
        <v>241</v>
      </c>
      <c r="AU423" s="264" t="s">
        <v>124</v>
      </c>
      <c r="AY423" s="16" t="s">
        <v>145</v>
      </c>
      <c r="BE423" s="139">
        <f>IF(N423="základná",J423,0)</f>
        <v>0</v>
      </c>
      <c r="BF423" s="139">
        <f>IF(N423="znížená",J423,0)</f>
        <v>0</v>
      </c>
      <c r="BG423" s="139">
        <f>IF(N423="zákl. prenesená",J423,0)</f>
        <v>0</v>
      </c>
      <c r="BH423" s="139">
        <f>IF(N423="zníž. prenesená",J423,0)</f>
        <v>0</v>
      </c>
      <c r="BI423" s="139">
        <f>IF(N423="nulová",J423,0)</f>
        <v>0</v>
      </c>
      <c r="BJ423" s="16" t="s">
        <v>124</v>
      </c>
      <c r="BK423" s="265">
        <f>ROUND(I423*H423,3)</f>
        <v>0</v>
      </c>
      <c r="BL423" s="16" t="s">
        <v>701</v>
      </c>
      <c r="BM423" s="264" t="s">
        <v>1094</v>
      </c>
    </row>
    <row r="424" s="2" customFormat="1" ht="16.5" customHeight="1">
      <c r="A424" s="39"/>
      <c r="B424" s="40"/>
      <c r="C424" s="253" t="s">
        <v>1095</v>
      </c>
      <c r="D424" s="253" t="s">
        <v>148</v>
      </c>
      <c r="E424" s="254" t="s">
        <v>1096</v>
      </c>
      <c r="F424" s="255" t="s">
        <v>1097</v>
      </c>
      <c r="G424" s="256" t="s">
        <v>194</v>
      </c>
      <c r="H424" s="257">
        <v>1</v>
      </c>
      <c r="I424" s="258"/>
      <c r="J424" s="257">
        <f>ROUND(I424*H424,3)</f>
        <v>0</v>
      </c>
      <c r="K424" s="259"/>
      <c r="L424" s="42"/>
      <c r="M424" s="260" t="s">
        <v>1</v>
      </c>
      <c r="N424" s="261" t="s">
        <v>43</v>
      </c>
      <c r="O424" s="92"/>
      <c r="P424" s="262">
        <f>O424*H424</f>
        <v>0</v>
      </c>
      <c r="Q424" s="262">
        <v>0</v>
      </c>
      <c r="R424" s="262">
        <f>Q424*H424</f>
        <v>0</v>
      </c>
      <c r="S424" s="262">
        <v>0</v>
      </c>
      <c r="T424" s="263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64" t="s">
        <v>432</v>
      </c>
      <c r="AT424" s="264" t="s">
        <v>148</v>
      </c>
      <c r="AU424" s="264" t="s">
        <v>124</v>
      </c>
      <c r="AY424" s="16" t="s">
        <v>145</v>
      </c>
      <c r="BE424" s="139">
        <f>IF(N424="základná",J424,0)</f>
        <v>0</v>
      </c>
      <c r="BF424" s="139">
        <f>IF(N424="znížená",J424,0)</f>
        <v>0</v>
      </c>
      <c r="BG424" s="139">
        <f>IF(N424="zákl. prenesená",J424,0)</f>
        <v>0</v>
      </c>
      <c r="BH424" s="139">
        <f>IF(N424="zníž. prenesená",J424,0)</f>
        <v>0</v>
      </c>
      <c r="BI424" s="139">
        <f>IF(N424="nulová",J424,0)</f>
        <v>0</v>
      </c>
      <c r="BJ424" s="16" t="s">
        <v>124</v>
      </c>
      <c r="BK424" s="265">
        <f>ROUND(I424*H424,3)</f>
        <v>0</v>
      </c>
      <c r="BL424" s="16" t="s">
        <v>432</v>
      </c>
      <c r="BM424" s="264" t="s">
        <v>1098</v>
      </c>
    </row>
    <row r="425" s="2" customFormat="1" ht="16.5" customHeight="1">
      <c r="A425" s="39"/>
      <c r="B425" s="40"/>
      <c r="C425" s="289" t="s">
        <v>1099</v>
      </c>
      <c r="D425" s="289" t="s">
        <v>241</v>
      </c>
      <c r="E425" s="290" t="s">
        <v>1100</v>
      </c>
      <c r="F425" s="291" t="s">
        <v>1101</v>
      </c>
      <c r="G425" s="292" t="s">
        <v>194</v>
      </c>
      <c r="H425" s="293">
        <v>1</v>
      </c>
      <c r="I425" s="294"/>
      <c r="J425" s="293">
        <f>ROUND(I425*H425,3)</f>
        <v>0</v>
      </c>
      <c r="K425" s="295"/>
      <c r="L425" s="296"/>
      <c r="M425" s="297" t="s">
        <v>1</v>
      </c>
      <c r="N425" s="298" t="s">
        <v>43</v>
      </c>
      <c r="O425" s="92"/>
      <c r="P425" s="262">
        <f>O425*H425</f>
        <v>0</v>
      </c>
      <c r="Q425" s="262">
        <v>0.00087000000000000001</v>
      </c>
      <c r="R425" s="262">
        <f>Q425*H425</f>
        <v>0.00087000000000000001</v>
      </c>
      <c r="S425" s="262">
        <v>0</v>
      </c>
      <c r="T425" s="263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64" t="s">
        <v>701</v>
      </c>
      <c r="AT425" s="264" t="s">
        <v>241</v>
      </c>
      <c r="AU425" s="264" t="s">
        <v>124</v>
      </c>
      <c r="AY425" s="16" t="s">
        <v>145</v>
      </c>
      <c r="BE425" s="139">
        <f>IF(N425="základná",J425,0)</f>
        <v>0</v>
      </c>
      <c r="BF425" s="139">
        <f>IF(N425="znížená",J425,0)</f>
        <v>0</v>
      </c>
      <c r="BG425" s="139">
        <f>IF(N425="zákl. prenesená",J425,0)</f>
        <v>0</v>
      </c>
      <c r="BH425" s="139">
        <f>IF(N425="zníž. prenesená",J425,0)</f>
        <v>0</v>
      </c>
      <c r="BI425" s="139">
        <f>IF(N425="nulová",J425,0)</f>
        <v>0</v>
      </c>
      <c r="BJ425" s="16" t="s">
        <v>124</v>
      </c>
      <c r="BK425" s="265">
        <f>ROUND(I425*H425,3)</f>
        <v>0</v>
      </c>
      <c r="BL425" s="16" t="s">
        <v>701</v>
      </c>
      <c r="BM425" s="264" t="s">
        <v>1102</v>
      </c>
    </row>
    <row r="426" s="2" customFormat="1" ht="16.5" customHeight="1">
      <c r="A426" s="39"/>
      <c r="B426" s="40"/>
      <c r="C426" s="253" t="s">
        <v>1103</v>
      </c>
      <c r="D426" s="253" t="s">
        <v>148</v>
      </c>
      <c r="E426" s="254" t="s">
        <v>1104</v>
      </c>
      <c r="F426" s="255" t="s">
        <v>1105</v>
      </c>
      <c r="G426" s="256" t="s">
        <v>194</v>
      </c>
      <c r="H426" s="257">
        <v>1</v>
      </c>
      <c r="I426" s="258"/>
      <c r="J426" s="257">
        <f>ROUND(I426*H426,3)</f>
        <v>0</v>
      </c>
      <c r="K426" s="259"/>
      <c r="L426" s="42"/>
      <c r="M426" s="260" t="s">
        <v>1</v>
      </c>
      <c r="N426" s="261" t="s">
        <v>43</v>
      </c>
      <c r="O426" s="92"/>
      <c r="P426" s="262">
        <f>O426*H426</f>
        <v>0</v>
      </c>
      <c r="Q426" s="262">
        <v>0</v>
      </c>
      <c r="R426" s="262">
        <f>Q426*H426</f>
        <v>0</v>
      </c>
      <c r="S426" s="262">
        <v>0</v>
      </c>
      <c r="T426" s="263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64" t="s">
        <v>432</v>
      </c>
      <c r="AT426" s="264" t="s">
        <v>148</v>
      </c>
      <c r="AU426" s="264" t="s">
        <v>124</v>
      </c>
      <c r="AY426" s="16" t="s">
        <v>145</v>
      </c>
      <c r="BE426" s="139">
        <f>IF(N426="základná",J426,0)</f>
        <v>0</v>
      </c>
      <c r="BF426" s="139">
        <f>IF(N426="znížená",J426,0)</f>
        <v>0</v>
      </c>
      <c r="BG426" s="139">
        <f>IF(N426="zákl. prenesená",J426,0)</f>
        <v>0</v>
      </c>
      <c r="BH426" s="139">
        <f>IF(N426="zníž. prenesená",J426,0)</f>
        <v>0</v>
      </c>
      <c r="BI426" s="139">
        <f>IF(N426="nulová",J426,0)</f>
        <v>0</v>
      </c>
      <c r="BJ426" s="16" t="s">
        <v>124</v>
      </c>
      <c r="BK426" s="265">
        <f>ROUND(I426*H426,3)</f>
        <v>0</v>
      </c>
      <c r="BL426" s="16" t="s">
        <v>432</v>
      </c>
      <c r="BM426" s="264" t="s">
        <v>1106</v>
      </c>
    </row>
    <row r="427" s="2" customFormat="1" ht="33" customHeight="1">
      <c r="A427" s="39"/>
      <c r="B427" s="40"/>
      <c r="C427" s="289" t="s">
        <v>1107</v>
      </c>
      <c r="D427" s="289" t="s">
        <v>241</v>
      </c>
      <c r="E427" s="290" t="s">
        <v>1108</v>
      </c>
      <c r="F427" s="291" t="s">
        <v>1109</v>
      </c>
      <c r="G427" s="292" t="s">
        <v>194</v>
      </c>
      <c r="H427" s="293">
        <v>1</v>
      </c>
      <c r="I427" s="294"/>
      <c r="J427" s="293">
        <f>ROUND(I427*H427,3)</f>
        <v>0</v>
      </c>
      <c r="K427" s="295"/>
      <c r="L427" s="296"/>
      <c r="M427" s="297" t="s">
        <v>1</v>
      </c>
      <c r="N427" s="298" t="s">
        <v>43</v>
      </c>
      <c r="O427" s="92"/>
      <c r="P427" s="262">
        <f>O427*H427</f>
        <v>0</v>
      </c>
      <c r="Q427" s="262">
        <v>2.0000000000000002E-05</v>
      </c>
      <c r="R427" s="262">
        <f>Q427*H427</f>
        <v>2.0000000000000002E-05</v>
      </c>
      <c r="S427" s="262">
        <v>0</v>
      </c>
      <c r="T427" s="263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64" t="s">
        <v>701</v>
      </c>
      <c r="AT427" s="264" t="s">
        <v>241</v>
      </c>
      <c r="AU427" s="264" t="s">
        <v>124</v>
      </c>
      <c r="AY427" s="16" t="s">
        <v>145</v>
      </c>
      <c r="BE427" s="139">
        <f>IF(N427="základná",J427,0)</f>
        <v>0</v>
      </c>
      <c r="BF427" s="139">
        <f>IF(N427="znížená",J427,0)</f>
        <v>0</v>
      </c>
      <c r="BG427" s="139">
        <f>IF(N427="zákl. prenesená",J427,0)</f>
        <v>0</v>
      </c>
      <c r="BH427" s="139">
        <f>IF(N427="zníž. prenesená",J427,0)</f>
        <v>0</v>
      </c>
      <c r="BI427" s="139">
        <f>IF(N427="nulová",J427,0)</f>
        <v>0</v>
      </c>
      <c r="BJ427" s="16" t="s">
        <v>124</v>
      </c>
      <c r="BK427" s="265">
        <f>ROUND(I427*H427,3)</f>
        <v>0</v>
      </c>
      <c r="BL427" s="16" t="s">
        <v>701</v>
      </c>
      <c r="BM427" s="264" t="s">
        <v>1110</v>
      </c>
    </row>
    <row r="428" s="2" customFormat="1" ht="16.5" customHeight="1">
      <c r="A428" s="39"/>
      <c r="B428" s="40"/>
      <c r="C428" s="253" t="s">
        <v>1111</v>
      </c>
      <c r="D428" s="253" t="s">
        <v>148</v>
      </c>
      <c r="E428" s="254" t="s">
        <v>1112</v>
      </c>
      <c r="F428" s="255" t="s">
        <v>1113</v>
      </c>
      <c r="G428" s="256" t="s">
        <v>194</v>
      </c>
      <c r="H428" s="257">
        <v>1</v>
      </c>
      <c r="I428" s="258"/>
      <c r="J428" s="257">
        <f>ROUND(I428*H428,3)</f>
        <v>0</v>
      </c>
      <c r="K428" s="259"/>
      <c r="L428" s="42"/>
      <c r="M428" s="260" t="s">
        <v>1</v>
      </c>
      <c r="N428" s="261" t="s">
        <v>43</v>
      </c>
      <c r="O428" s="92"/>
      <c r="P428" s="262">
        <f>O428*H428</f>
        <v>0</v>
      </c>
      <c r="Q428" s="262">
        <v>0</v>
      </c>
      <c r="R428" s="262">
        <f>Q428*H428</f>
        <v>0</v>
      </c>
      <c r="S428" s="262">
        <v>0</v>
      </c>
      <c r="T428" s="263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64" t="s">
        <v>432</v>
      </c>
      <c r="AT428" s="264" t="s">
        <v>148</v>
      </c>
      <c r="AU428" s="264" t="s">
        <v>124</v>
      </c>
      <c r="AY428" s="16" t="s">
        <v>145</v>
      </c>
      <c r="BE428" s="139">
        <f>IF(N428="základná",J428,0)</f>
        <v>0</v>
      </c>
      <c r="BF428" s="139">
        <f>IF(N428="znížená",J428,0)</f>
        <v>0</v>
      </c>
      <c r="BG428" s="139">
        <f>IF(N428="zákl. prenesená",J428,0)</f>
        <v>0</v>
      </c>
      <c r="BH428" s="139">
        <f>IF(N428="zníž. prenesená",J428,0)</f>
        <v>0</v>
      </c>
      <c r="BI428" s="139">
        <f>IF(N428="nulová",J428,0)</f>
        <v>0</v>
      </c>
      <c r="BJ428" s="16" t="s">
        <v>124</v>
      </c>
      <c r="BK428" s="265">
        <f>ROUND(I428*H428,3)</f>
        <v>0</v>
      </c>
      <c r="BL428" s="16" t="s">
        <v>432</v>
      </c>
      <c r="BM428" s="264" t="s">
        <v>1114</v>
      </c>
    </row>
    <row r="429" s="2" customFormat="1" ht="16.5" customHeight="1">
      <c r="A429" s="39"/>
      <c r="B429" s="40"/>
      <c r="C429" s="289" t="s">
        <v>1115</v>
      </c>
      <c r="D429" s="289" t="s">
        <v>241</v>
      </c>
      <c r="E429" s="290" t="s">
        <v>1116</v>
      </c>
      <c r="F429" s="291" t="s">
        <v>1117</v>
      </c>
      <c r="G429" s="292" t="s">
        <v>194</v>
      </c>
      <c r="H429" s="293">
        <v>1</v>
      </c>
      <c r="I429" s="294"/>
      <c r="J429" s="293">
        <f>ROUND(I429*H429,3)</f>
        <v>0</v>
      </c>
      <c r="K429" s="295"/>
      <c r="L429" s="296"/>
      <c r="M429" s="297" t="s">
        <v>1</v>
      </c>
      <c r="N429" s="298" t="s">
        <v>43</v>
      </c>
      <c r="O429" s="92"/>
      <c r="P429" s="262">
        <f>O429*H429</f>
        <v>0</v>
      </c>
      <c r="Q429" s="262">
        <v>0.0011000000000000001</v>
      </c>
      <c r="R429" s="262">
        <f>Q429*H429</f>
        <v>0.0011000000000000001</v>
      </c>
      <c r="S429" s="262">
        <v>0</v>
      </c>
      <c r="T429" s="263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64" t="s">
        <v>701</v>
      </c>
      <c r="AT429" s="264" t="s">
        <v>241</v>
      </c>
      <c r="AU429" s="264" t="s">
        <v>124</v>
      </c>
      <c r="AY429" s="16" t="s">
        <v>145</v>
      </c>
      <c r="BE429" s="139">
        <f>IF(N429="základná",J429,0)</f>
        <v>0</v>
      </c>
      <c r="BF429" s="139">
        <f>IF(N429="znížená",J429,0)</f>
        <v>0</v>
      </c>
      <c r="BG429" s="139">
        <f>IF(N429="zákl. prenesená",J429,0)</f>
        <v>0</v>
      </c>
      <c r="BH429" s="139">
        <f>IF(N429="zníž. prenesená",J429,0)</f>
        <v>0</v>
      </c>
      <c r="BI429" s="139">
        <f>IF(N429="nulová",J429,0)</f>
        <v>0</v>
      </c>
      <c r="BJ429" s="16" t="s">
        <v>124</v>
      </c>
      <c r="BK429" s="265">
        <f>ROUND(I429*H429,3)</f>
        <v>0</v>
      </c>
      <c r="BL429" s="16" t="s">
        <v>701</v>
      </c>
      <c r="BM429" s="264" t="s">
        <v>1118</v>
      </c>
    </row>
    <row r="430" s="2" customFormat="1" ht="16.5" customHeight="1">
      <c r="A430" s="39"/>
      <c r="B430" s="40"/>
      <c r="C430" s="253" t="s">
        <v>1119</v>
      </c>
      <c r="D430" s="253" t="s">
        <v>148</v>
      </c>
      <c r="E430" s="254" t="s">
        <v>1120</v>
      </c>
      <c r="F430" s="255" t="s">
        <v>1121</v>
      </c>
      <c r="G430" s="256" t="s">
        <v>194</v>
      </c>
      <c r="H430" s="257">
        <v>1</v>
      </c>
      <c r="I430" s="258"/>
      <c r="J430" s="257">
        <f>ROUND(I430*H430,3)</f>
        <v>0</v>
      </c>
      <c r="K430" s="259"/>
      <c r="L430" s="42"/>
      <c r="M430" s="260" t="s">
        <v>1</v>
      </c>
      <c r="N430" s="261" t="s">
        <v>43</v>
      </c>
      <c r="O430" s="92"/>
      <c r="P430" s="262">
        <f>O430*H430</f>
        <v>0</v>
      </c>
      <c r="Q430" s="262">
        <v>0</v>
      </c>
      <c r="R430" s="262">
        <f>Q430*H430</f>
        <v>0</v>
      </c>
      <c r="S430" s="262">
        <v>0</v>
      </c>
      <c r="T430" s="263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64" t="s">
        <v>432</v>
      </c>
      <c r="AT430" s="264" t="s">
        <v>148</v>
      </c>
      <c r="AU430" s="264" t="s">
        <v>124</v>
      </c>
      <c r="AY430" s="16" t="s">
        <v>145</v>
      </c>
      <c r="BE430" s="139">
        <f>IF(N430="základná",J430,0)</f>
        <v>0</v>
      </c>
      <c r="BF430" s="139">
        <f>IF(N430="znížená",J430,0)</f>
        <v>0</v>
      </c>
      <c r="BG430" s="139">
        <f>IF(N430="zákl. prenesená",J430,0)</f>
        <v>0</v>
      </c>
      <c r="BH430" s="139">
        <f>IF(N430="zníž. prenesená",J430,0)</f>
        <v>0</v>
      </c>
      <c r="BI430" s="139">
        <f>IF(N430="nulová",J430,0)</f>
        <v>0</v>
      </c>
      <c r="BJ430" s="16" t="s">
        <v>124</v>
      </c>
      <c r="BK430" s="265">
        <f>ROUND(I430*H430,3)</f>
        <v>0</v>
      </c>
      <c r="BL430" s="16" t="s">
        <v>432</v>
      </c>
      <c r="BM430" s="264" t="s">
        <v>1122</v>
      </c>
    </row>
    <row r="431" s="2" customFormat="1" ht="21.75" customHeight="1">
      <c r="A431" s="39"/>
      <c r="B431" s="40"/>
      <c r="C431" s="289" t="s">
        <v>1123</v>
      </c>
      <c r="D431" s="289" t="s">
        <v>241</v>
      </c>
      <c r="E431" s="290" t="s">
        <v>1124</v>
      </c>
      <c r="F431" s="291" t="s">
        <v>1125</v>
      </c>
      <c r="G431" s="292" t="s">
        <v>194</v>
      </c>
      <c r="H431" s="293">
        <v>1</v>
      </c>
      <c r="I431" s="294"/>
      <c r="J431" s="293">
        <f>ROUND(I431*H431,3)</f>
        <v>0</v>
      </c>
      <c r="K431" s="295"/>
      <c r="L431" s="296"/>
      <c r="M431" s="297" t="s">
        <v>1</v>
      </c>
      <c r="N431" s="298" t="s">
        <v>43</v>
      </c>
      <c r="O431" s="92"/>
      <c r="P431" s="262">
        <f>O431*H431</f>
        <v>0</v>
      </c>
      <c r="Q431" s="262">
        <v>0.00017000000000000001</v>
      </c>
      <c r="R431" s="262">
        <f>Q431*H431</f>
        <v>0.00017000000000000001</v>
      </c>
      <c r="S431" s="262">
        <v>0</v>
      </c>
      <c r="T431" s="263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64" t="s">
        <v>701</v>
      </c>
      <c r="AT431" s="264" t="s">
        <v>241</v>
      </c>
      <c r="AU431" s="264" t="s">
        <v>124</v>
      </c>
      <c r="AY431" s="16" t="s">
        <v>145</v>
      </c>
      <c r="BE431" s="139">
        <f>IF(N431="základná",J431,0)</f>
        <v>0</v>
      </c>
      <c r="BF431" s="139">
        <f>IF(N431="znížená",J431,0)</f>
        <v>0</v>
      </c>
      <c r="BG431" s="139">
        <f>IF(N431="zákl. prenesená",J431,0)</f>
        <v>0</v>
      </c>
      <c r="BH431" s="139">
        <f>IF(N431="zníž. prenesená",J431,0)</f>
        <v>0</v>
      </c>
      <c r="BI431" s="139">
        <f>IF(N431="nulová",J431,0)</f>
        <v>0</v>
      </c>
      <c r="BJ431" s="16" t="s">
        <v>124</v>
      </c>
      <c r="BK431" s="265">
        <f>ROUND(I431*H431,3)</f>
        <v>0</v>
      </c>
      <c r="BL431" s="16" t="s">
        <v>701</v>
      </c>
      <c r="BM431" s="264" t="s">
        <v>1126</v>
      </c>
    </row>
    <row r="432" s="2" customFormat="1" ht="16.5" customHeight="1">
      <c r="A432" s="39"/>
      <c r="B432" s="40"/>
      <c r="C432" s="289" t="s">
        <v>1127</v>
      </c>
      <c r="D432" s="289" t="s">
        <v>241</v>
      </c>
      <c r="E432" s="290" t="s">
        <v>1128</v>
      </c>
      <c r="F432" s="291" t="s">
        <v>1129</v>
      </c>
      <c r="G432" s="292" t="s">
        <v>194</v>
      </c>
      <c r="H432" s="293">
        <v>1</v>
      </c>
      <c r="I432" s="294"/>
      <c r="J432" s="293">
        <f>ROUND(I432*H432,3)</f>
        <v>0</v>
      </c>
      <c r="K432" s="295"/>
      <c r="L432" s="296"/>
      <c r="M432" s="297" t="s">
        <v>1</v>
      </c>
      <c r="N432" s="298" t="s">
        <v>43</v>
      </c>
      <c r="O432" s="92"/>
      <c r="P432" s="262">
        <f>O432*H432</f>
        <v>0</v>
      </c>
      <c r="Q432" s="262">
        <v>0.00017000000000000001</v>
      </c>
      <c r="R432" s="262">
        <f>Q432*H432</f>
        <v>0.00017000000000000001</v>
      </c>
      <c r="S432" s="262">
        <v>0</v>
      </c>
      <c r="T432" s="263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64" t="s">
        <v>701</v>
      </c>
      <c r="AT432" s="264" t="s">
        <v>241</v>
      </c>
      <c r="AU432" s="264" t="s">
        <v>124</v>
      </c>
      <c r="AY432" s="16" t="s">
        <v>145</v>
      </c>
      <c r="BE432" s="139">
        <f>IF(N432="základná",J432,0)</f>
        <v>0</v>
      </c>
      <c r="BF432" s="139">
        <f>IF(N432="znížená",J432,0)</f>
        <v>0</v>
      </c>
      <c r="BG432" s="139">
        <f>IF(N432="zákl. prenesená",J432,0)</f>
        <v>0</v>
      </c>
      <c r="BH432" s="139">
        <f>IF(N432="zníž. prenesená",J432,0)</f>
        <v>0</v>
      </c>
      <c r="BI432" s="139">
        <f>IF(N432="nulová",J432,0)</f>
        <v>0</v>
      </c>
      <c r="BJ432" s="16" t="s">
        <v>124</v>
      </c>
      <c r="BK432" s="265">
        <f>ROUND(I432*H432,3)</f>
        <v>0</v>
      </c>
      <c r="BL432" s="16" t="s">
        <v>701</v>
      </c>
      <c r="BM432" s="264" t="s">
        <v>1130</v>
      </c>
    </row>
    <row r="433" s="2" customFormat="1" ht="16.5" customHeight="1">
      <c r="A433" s="39"/>
      <c r="B433" s="40"/>
      <c r="C433" s="289" t="s">
        <v>1131</v>
      </c>
      <c r="D433" s="289" t="s">
        <v>241</v>
      </c>
      <c r="E433" s="290" t="s">
        <v>1132</v>
      </c>
      <c r="F433" s="291" t="s">
        <v>1133</v>
      </c>
      <c r="G433" s="292" t="s">
        <v>194</v>
      </c>
      <c r="H433" s="293">
        <v>2</v>
      </c>
      <c r="I433" s="294"/>
      <c r="J433" s="293">
        <f>ROUND(I433*H433,3)</f>
        <v>0</v>
      </c>
      <c r="K433" s="295"/>
      <c r="L433" s="296"/>
      <c r="M433" s="297" t="s">
        <v>1</v>
      </c>
      <c r="N433" s="298" t="s">
        <v>43</v>
      </c>
      <c r="O433" s="92"/>
      <c r="P433" s="262">
        <f>O433*H433</f>
        <v>0</v>
      </c>
      <c r="Q433" s="262">
        <v>0.00017000000000000001</v>
      </c>
      <c r="R433" s="262">
        <f>Q433*H433</f>
        <v>0.00034000000000000002</v>
      </c>
      <c r="S433" s="262">
        <v>0</v>
      </c>
      <c r="T433" s="263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64" t="s">
        <v>701</v>
      </c>
      <c r="AT433" s="264" t="s">
        <v>241</v>
      </c>
      <c r="AU433" s="264" t="s">
        <v>124</v>
      </c>
      <c r="AY433" s="16" t="s">
        <v>145</v>
      </c>
      <c r="BE433" s="139">
        <f>IF(N433="základná",J433,0)</f>
        <v>0</v>
      </c>
      <c r="BF433" s="139">
        <f>IF(N433="znížená",J433,0)</f>
        <v>0</v>
      </c>
      <c r="BG433" s="139">
        <f>IF(N433="zákl. prenesená",J433,0)</f>
        <v>0</v>
      </c>
      <c r="BH433" s="139">
        <f>IF(N433="zníž. prenesená",J433,0)</f>
        <v>0</v>
      </c>
      <c r="BI433" s="139">
        <f>IF(N433="nulová",J433,0)</f>
        <v>0</v>
      </c>
      <c r="BJ433" s="16" t="s">
        <v>124</v>
      </c>
      <c r="BK433" s="265">
        <f>ROUND(I433*H433,3)</f>
        <v>0</v>
      </c>
      <c r="BL433" s="16" t="s">
        <v>701</v>
      </c>
      <c r="BM433" s="264" t="s">
        <v>1134</v>
      </c>
    </row>
    <row r="434" s="2" customFormat="1" ht="21.75" customHeight="1">
      <c r="A434" s="39"/>
      <c r="B434" s="40"/>
      <c r="C434" s="253" t="s">
        <v>1135</v>
      </c>
      <c r="D434" s="253" t="s">
        <v>148</v>
      </c>
      <c r="E434" s="254" t="s">
        <v>1136</v>
      </c>
      <c r="F434" s="255" t="s">
        <v>1137</v>
      </c>
      <c r="G434" s="256" t="s">
        <v>194</v>
      </c>
      <c r="H434" s="257">
        <v>1</v>
      </c>
      <c r="I434" s="258"/>
      <c r="J434" s="257">
        <f>ROUND(I434*H434,3)</f>
        <v>0</v>
      </c>
      <c r="K434" s="259"/>
      <c r="L434" s="42"/>
      <c r="M434" s="260" t="s">
        <v>1</v>
      </c>
      <c r="N434" s="261" t="s">
        <v>43</v>
      </c>
      <c r="O434" s="92"/>
      <c r="P434" s="262">
        <f>O434*H434</f>
        <v>0</v>
      </c>
      <c r="Q434" s="262">
        <v>0</v>
      </c>
      <c r="R434" s="262">
        <f>Q434*H434</f>
        <v>0</v>
      </c>
      <c r="S434" s="262">
        <v>0</v>
      </c>
      <c r="T434" s="263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64" t="s">
        <v>432</v>
      </c>
      <c r="AT434" s="264" t="s">
        <v>148</v>
      </c>
      <c r="AU434" s="264" t="s">
        <v>124</v>
      </c>
      <c r="AY434" s="16" t="s">
        <v>145</v>
      </c>
      <c r="BE434" s="139">
        <f>IF(N434="základná",J434,0)</f>
        <v>0</v>
      </c>
      <c r="BF434" s="139">
        <f>IF(N434="znížená",J434,0)</f>
        <v>0</v>
      </c>
      <c r="BG434" s="139">
        <f>IF(N434="zákl. prenesená",J434,0)</f>
        <v>0</v>
      </c>
      <c r="BH434" s="139">
        <f>IF(N434="zníž. prenesená",J434,0)</f>
        <v>0</v>
      </c>
      <c r="BI434" s="139">
        <f>IF(N434="nulová",J434,0)</f>
        <v>0</v>
      </c>
      <c r="BJ434" s="16" t="s">
        <v>124</v>
      </c>
      <c r="BK434" s="265">
        <f>ROUND(I434*H434,3)</f>
        <v>0</v>
      </c>
      <c r="BL434" s="16" t="s">
        <v>432</v>
      </c>
      <c r="BM434" s="264" t="s">
        <v>1138</v>
      </c>
    </row>
    <row r="435" s="2" customFormat="1" ht="16.5" customHeight="1">
      <c r="A435" s="39"/>
      <c r="B435" s="40"/>
      <c r="C435" s="289" t="s">
        <v>1139</v>
      </c>
      <c r="D435" s="289" t="s">
        <v>241</v>
      </c>
      <c r="E435" s="290" t="s">
        <v>1140</v>
      </c>
      <c r="F435" s="291" t="s">
        <v>1141</v>
      </c>
      <c r="G435" s="292" t="s">
        <v>194</v>
      </c>
      <c r="H435" s="293">
        <v>1</v>
      </c>
      <c r="I435" s="294"/>
      <c r="J435" s="293">
        <f>ROUND(I435*H435,3)</f>
        <v>0</v>
      </c>
      <c r="K435" s="295"/>
      <c r="L435" s="296"/>
      <c r="M435" s="297" t="s">
        <v>1</v>
      </c>
      <c r="N435" s="298" t="s">
        <v>43</v>
      </c>
      <c r="O435" s="92"/>
      <c r="P435" s="262">
        <f>O435*H435</f>
        <v>0</v>
      </c>
      <c r="Q435" s="262">
        <v>0.00010000000000000001</v>
      </c>
      <c r="R435" s="262">
        <f>Q435*H435</f>
        <v>0.00010000000000000001</v>
      </c>
      <c r="S435" s="262">
        <v>0</v>
      </c>
      <c r="T435" s="263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64" t="s">
        <v>701</v>
      </c>
      <c r="AT435" s="264" t="s">
        <v>241</v>
      </c>
      <c r="AU435" s="264" t="s">
        <v>124</v>
      </c>
      <c r="AY435" s="16" t="s">
        <v>145</v>
      </c>
      <c r="BE435" s="139">
        <f>IF(N435="základná",J435,0)</f>
        <v>0</v>
      </c>
      <c r="BF435" s="139">
        <f>IF(N435="znížená",J435,0)</f>
        <v>0</v>
      </c>
      <c r="BG435" s="139">
        <f>IF(N435="zákl. prenesená",J435,0)</f>
        <v>0</v>
      </c>
      <c r="BH435" s="139">
        <f>IF(N435="zníž. prenesená",J435,0)</f>
        <v>0</v>
      </c>
      <c r="BI435" s="139">
        <f>IF(N435="nulová",J435,0)</f>
        <v>0</v>
      </c>
      <c r="BJ435" s="16" t="s">
        <v>124</v>
      </c>
      <c r="BK435" s="265">
        <f>ROUND(I435*H435,3)</f>
        <v>0</v>
      </c>
      <c r="BL435" s="16" t="s">
        <v>701</v>
      </c>
      <c r="BM435" s="264" t="s">
        <v>1142</v>
      </c>
    </row>
    <row r="436" s="2" customFormat="1" ht="21.75" customHeight="1">
      <c r="A436" s="39"/>
      <c r="B436" s="40"/>
      <c r="C436" s="289" t="s">
        <v>1143</v>
      </c>
      <c r="D436" s="289" t="s">
        <v>241</v>
      </c>
      <c r="E436" s="290" t="s">
        <v>1144</v>
      </c>
      <c r="F436" s="291" t="s">
        <v>1145</v>
      </c>
      <c r="G436" s="292" t="s">
        <v>194</v>
      </c>
      <c r="H436" s="293">
        <v>1</v>
      </c>
      <c r="I436" s="294"/>
      <c r="J436" s="293">
        <f>ROUND(I436*H436,3)</f>
        <v>0</v>
      </c>
      <c r="K436" s="295"/>
      <c r="L436" s="296"/>
      <c r="M436" s="299" t="s">
        <v>1</v>
      </c>
      <c r="N436" s="300" t="s">
        <v>43</v>
      </c>
      <c r="O436" s="301"/>
      <c r="P436" s="302">
        <f>O436*H436</f>
        <v>0</v>
      </c>
      <c r="Q436" s="302">
        <v>0.00010000000000000001</v>
      </c>
      <c r="R436" s="302">
        <f>Q436*H436</f>
        <v>0.00010000000000000001</v>
      </c>
      <c r="S436" s="302">
        <v>0</v>
      </c>
      <c r="T436" s="303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64" t="s">
        <v>701</v>
      </c>
      <c r="AT436" s="264" t="s">
        <v>241</v>
      </c>
      <c r="AU436" s="264" t="s">
        <v>124</v>
      </c>
      <c r="AY436" s="16" t="s">
        <v>145</v>
      </c>
      <c r="BE436" s="139">
        <f>IF(N436="základná",J436,0)</f>
        <v>0</v>
      </c>
      <c r="BF436" s="139">
        <f>IF(N436="znížená",J436,0)</f>
        <v>0</v>
      </c>
      <c r="BG436" s="139">
        <f>IF(N436="zákl. prenesená",J436,0)</f>
        <v>0</v>
      </c>
      <c r="BH436" s="139">
        <f>IF(N436="zníž. prenesená",J436,0)</f>
        <v>0</v>
      </c>
      <c r="BI436" s="139">
        <f>IF(N436="nulová",J436,0)</f>
        <v>0</v>
      </c>
      <c r="BJ436" s="16" t="s">
        <v>124</v>
      </c>
      <c r="BK436" s="265">
        <f>ROUND(I436*H436,3)</f>
        <v>0</v>
      </c>
      <c r="BL436" s="16" t="s">
        <v>701</v>
      </c>
      <c r="BM436" s="264" t="s">
        <v>1146</v>
      </c>
    </row>
    <row r="437" s="2" customFormat="1" ht="6.96" customHeight="1">
      <c r="A437" s="39"/>
      <c r="B437" s="67"/>
      <c r="C437" s="68"/>
      <c r="D437" s="68"/>
      <c r="E437" s="68"/>
      <c r="F437" s="68"/>
      <c r="G437" s="68"/>
      <c r="H437" s="68"/>
      <c r="I437" s="195"/>
      <c r="J437" s="68"/>
      <c r="K437" s="68"/>
      <c r="L437" s="42"/>
      <c r="M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</row>
  </sheetData>
  <sheetProtection sheet="1" autoFilter="0" formatColumns="0" formatRows="0" objects="1" scenarios="1" spinCount="100000" saltValue="qt2X2NNC0Va/tOwU9VLCIV8Q79irlVb6lxZqXp+Zrm6XUX28toHuLfJYNcgCM8iV0bWMLkVlSk3vaUMtQBekVQ==" hashValue="SqjMYLNEMfTHCRwgvPiquL6ATZJoeG8un82Fo+bQnaNRKsA5di78p2gcglJL27QToz/t8tlWVf+kVpKehK+a9Q==" algorithmName="SHA-512" password="CC35"/>
  <autoFilter ref="C142:K436"/>
  <mergeCells count="11">
    <mergeCell ref="E7:H7"/>
    <mergeCell ref="E16:H16"/>
    <mergeCell ref="E25:H25"/>
    <mergeCell ref="E85:H85"/>
    <mergeCell ref="D119:F119"/>
    <mergeCell ref="D120:F120"/>
    <mergeCell ref="D121:F121"/>
    <mergeCell ref="D122:F122"/>
    <mergeCell ref="D123:F123"/>
    <mergeCell ref="E135:H13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DESKTOP-P41UQF1\Havetta</dc:creator>
  <cp:lastModifiedBy>DESKTOP-P41UQF1\Havetta</cp:lastModifiedBy>
  <dcterms:created xsi:type="dcterms:W3CDTF">2020-07-08T12:56:47Z</dcterms:created>
  <dcterms:modified xsi:type="dcterms:W3CDTF">2020-07-08T12:56:53Z</dcterms:modified>
</cp:coreProperties>
</file>